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05" firstSheet="5" activeTab="18"/>
  </bookViews>
  <sheets>
    <sheet name="封面" sheetId="9" r:id="rId1"/>
    <sheet name="最终表" sheetId="10" r:id="rId2"/>
    <sheet name="人员支出" sheetId="7" r:id="rId3"/>
    <sheet name="公用经费" sheetId="6" r:id="rId4"/>
    <sheet name="小车情况" sheetId="5" r:id="rId5"/>
    <sheet name="经费支出总表" sheetId="2" r:id="rId6"/>
    <sheet name="社发局" sheetId="3" r:id="rId7"/>
    <sheet name="社发局1" sheetId="11" r:id="rId8"/>
    <sheet name="教育" sheetId="12" r:id="rId9"/>
    <sheet name="财政所" sheetId="22" r:id="rId10"/>
    <sheet name="葛店卫生院" sheetId="13" r:id="rId11"/>
    <sheet name="大湾卫生院" sheetId="14" r:id="rId12"/>
    <sheet name="卫生监督所" sheetId="15" r:id="rId13"/>
    <sheet name="民政" sheetId="16" r:id="rId14"/>
    <sheet name="扶贫办" sheetId="17" r:id="rId15"/>
    <sheet name="计生" sheetId="18" r:id="rId16"/>
    <sheet name="文化" sheetId="19" r:id="rId17"/>
    <sheet name="福利院" sheetId="20" r:id="rId18"/>
    <sheet name="经贸" sheetId="21" r:id="rId19"/>
  </sheets>
  <definedNames>
    <definedName name="_xlnm.Print_Titles" localSheetId="4">小车情况!$1:$4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<sst xmlns="http://schemas.openxmlformats.org/spreadsheetml/2006/main" count="531" uniqueCount="343">
  <si>
    <t>葛 店 镇 2018 年 部 门 预 算 表</t>
  </si>
  <si>
    <t>编制单位（盖章）：</t>
  </si>
  <si>
    <t>葛店镇财政所</t>
  </si>
  <si>
    <t>负 责 人（签字）：</t>
  </si>
  <si>
    <t>编 制 人（签字）：</t>
  </si>
  <si>
    <t>编  制  日  期：</t>
  </si>
  <si>
    <t>（表一）</t>
  </si>
  <si>
    <r>
      <rPr>
        <u/>
        <sz val="20"/>
        <rFont val="黑体"/>
        <charset val="134"/>
      </rPr>
      <t>葛店镇</t>
    </r>
    <r>
      <rPr>
        <u/>
        <sz val="20"/>
        <rFont val="Times New Roman"/>
        <charset val="134"/>
      </rPr>
      <t>2018</t>
    </r>
    <r>
      <rPr>
        <u/>
        <sz val="20"/>
        <rFont val="黑体"/>
        <charset val="134"/>
      </rPr>
      <t>年部门基本情况表</t>
    </r>
    <r>
      <rPr>
        <u/>
        <sz val="20"/>
        <rFont val="Times New Roman"/>
        <charset val="134"/>
      </rPr>
      <t xml:space="preserve"> </t>
    </r>
  </si>
  <si>
    <t>编制单位：</t>
  </si>
  <si>
    <t>单位：人</t>
  </si>
  <si>
    <t>单位名称</t>
  </si>
  <si>
    <t xml:space="preserve"> 预算管理形式</t>
  </si>
  <si>
    <t>编制人数</t>
  </si>
  <si>
    <t>人员</t>
  </si>
  <si>
    <t>正式</t>
  </si>
  <si>
    <t>离岗</t>
  </si>
  <si>
    <t>退休</t>
  </si>
  <si>
    <t>下派</t>
  </si>
  <si>
    <t>聘用</t>
  </si>
  <si>
    <t>临时</t>
  </si>
  <si>
    <t>遗属补助</t>
  </si>
  <si>
    <t>财政承担车辆数</t>
  </si>
  <si>
    <t>行政编</t>
  </si>
  <si>
    <t>工勤编</t>
  </si>
  <si>
    <t>事业编</t>
  </si>
  <si>
    <t>合计</t>
  </si>
  <si>
    <t>退养</t>
  </si>
  <si>
    <t>合   计</t>
  </si>
  <si>
    <t>葛店政府</t>
  </si>
  <si>
    <t>全额预算</t>
  </si>
  <si>
    <t xml:space="preserve">扶贫办 </t>
  </si>
  <si>
    <t>葛店财政所</t>
  </si>
  <si>
    <t>中心学校</t>
  </si>
  <si>
    <t>葛店卫生院</t>
  </si>
  <si>
    <t>差额预算</t>
  </si>
  <si>
    <t>大湾卫生院</t>
  </si>
  <si>
    <t>卫生监督所</t>
  </si>
  <si>
    <t>社会保障民政</t>
  </si>
  <si>
    <t>文化与广播</t>
  </si>
  <si>
    <t>福利院</t>
  </si>
  <si>
    <t>计生服务中心</t>
  </si>
  <si>
    <t>经贸服务中心</t>
  </si>
  <si>
    <t>（表三）</t>
  </si>
  <si>
    <t>葛店镇2018年度部门人员支出预算表</t>
  </si>
  <si>
    <t>单位：元</t>
  </si>
  <si>
    <t>合 计</t>
  </si>
  <si>
    <t>在册人员工资</t>
  </si>
  <si>
    <t>其他人员工资</t>
  </si>
  <si>
    <t>退休人员工资</t>
  </si>
  <si>
    <t>个人和家庭补助支出</t>
  </si>
  <si>
    <t>小 计</t>
  </si>
  <si>
    <t>基本工资</t>
  </si>
  <si>
    <t>绩效工资</t>
  </si>
  <si>
    <t>增补工资</t>
  </si>
  <si>
    <t>奖励性工资</t>
  </si>
  <si>
    <t>增加工资</t>
  </si>
  <si>
    <t xml:space="preserve">住房公积金 </t>
  </si>
  <si>
    <t>医疗保险</t>
  </si>
  <si>
    <t>养老保险</t>
  </si>
  <si>
    <t>遗嘱抚恤费</t>
  </si>
  <si>
    <t>总   计</t>
  </si>
  <si>
    <t>（表四）</t>
  </si>
  <si>
    <t>葛店镇2018年部门公用经费支出预算表</t>
  </si>
  <si>
    <t>单位:元</t>
  </si>
  <si>
    <t>单位</t>
  </si>
  <si>
    <t>办公费</t>
  </si>
  <si>
    <t>印刷费</t>
  </si>
  <si>
    <t>邮电费</t>
  </si>
  <si>
    <t>水电费</t>
  </si>
  <si>
    <t>差旅费</t>
  </si>
  <si>
    <t>购置费</t>
  </si>
  <si>
    <t>会议费</t>
  </si>
  <si>
    <t>维修费</t>
  </si>
  <si>
    <t>培训费</t>
  </si>
  <si>
    <t>接待费</t>
  </si>
  <si>
    <t>福利费</t>
  </si>
  <si>
    <t>工会经费</t>
  </si>
  <si>
    <t>教育培训费</t>
  </si>
  <si>
    <t>公车补贴</t>
  </si>
  <si>
    <t>公务车支出</t>
  </si>
  <si>
    <t xml:space="preserve"> </t>
  </si>
  <si>
    <t>（表五）</t>
  </si>
  <si>
    <t>2018年葛店镇小车费用预算情况表</t>
  </si>
  <si>
    <t>车型</t>
  </si>
  <si>
    <t>车牌号</t>
  </si>
  <si>
    <t>定额标准</t>
  </si>
  <si>
    <t>备               注</t>
  </si>
  <si>
    <t>小计</t>
  </si>
  <si>
    <t>（表二）</t>
  </si>
  <si>
    <t xml:space="preserve"> 葛 店 镇 2018 年 度 部 门 预 算 总 表 </t>
  </si>
  <si>
    <t>单位：人、元</t>
  </si>
  <si>
    <t>编</t>
  </si>
  <si>
    <t>预算人数</t>
  </si>
  <si>
    <t>全            年            预            算             定           额</t>
  </si>
  <si>
    <t>制</t>
  </si>
  <si>
    <t>合</t>
  </si>
  <si>
    <t>在</t>
  </si>
  <si>
    <t>离</t>
  </si>
  <si>
    <t>其</t>
  </si>
  <si>
    <t>总计</t>
  </si>
  <si>
    <t>人 员 经 费 支 出</t>
  </si>
  <si>
    <t>公 用 经 费 支 出</t>
  </si>
  <si>
    <t>数</t>
  </si>
  <si>
    <t>计</t>
  </si>
  <si>
    <t>职</t>
  </si>
  <si>
    <t>退</t>
  </si>
  <si>
    <t>他</t>
  </si>
  <si>
    <t>在册人员</t>
  </si>
  <si>
    <t>其他人员</t>
  </si>
  <si>
    <t>退休人员</t>
  </si>
  <si>
    <t>住房公积金</t>
  </si>
  <si>
    <t>日常经费</t>
  </si>
  <si>
    <t>项目经费</t>
  </si>
  <si>
    <t>.</t>
  </si>
  <si>
    <t>表六</t>
  </si>
  <si>
    <t>葛店镇2018年部门项目经费支出预算表</t>
  </si>
  <si>
    <t>单位：社发局</t>
  </si>
  <si>
    <t>单  位</t>
  </si>
  <si>
    <t>项目支出明细</t>
  </si>
  <si>
    <t>2018年度预算数</t>
  </si>
  <si>
    <t>备  注</t>
  </si>
  <si>
    <t>社发局</t>
  </si>
  <si>
    <t>小      计</t>
  </si>
  <si>
    <t>信访维稳</t>
  </si>
  <si>
    <t>驻京、驻省信访费用、日常信访维稳费用</t>
  </si>
  <si>
    <t>社会治安综合治理经费（综治维稳费用、网格员工资、网格管理费用）</t>
  </si>
  <si>
    <t>附表</t>
  </si>
  <si>
    <t>党务（含党建、纪检监察等）</t>
  </si>
  <si>
    <t>党委、总支、支部共46个党建工作经费</t>
  </si>
  <si>
    <t>群团组织（工会、共青团、妇联、科协）</t>
  </si>
  <si>
    <t>群团活动会议经费及购置办公用品等</t>
  </si>
  <si>
    <t>人大</t>
  </si>
  <si>
    <t>人大工作经费(85名代表*1000）</t>
  </si>
  <si>
    <t>政协、民族宗教、统战（弥陀寺搬迁过渡房租金）</t>
  </si>
  <si>
    <t>弥陀寺租金61200，其他办公及购置费用</t>
  </si>
  <si>
    <t>宣传工作（含文明创建、报刊订阅）</t>
  </si>
  <si>
    <t>2018年文明城市创建</t>
  </si>
  <si>
    <t>档案整理</t>
  </si>
  <si>
    <t>（含原大湾乡老档案清理、电脑、扫描仪、档案柜等购置）</t>
  </si>
  <si>
    <t>防汛工作经费</t>
  </si>
  <si>
    <t>专项工作</t>
  </si>
  <si>
    <t>卫计工作经费（卫生城镇创建、红十字会、献血、防疫\血防）</t>
  </si>
  <si>
    <t>专项工作,包括购置电脑等</t>
  </si>
  <si>
    <t>武装工作专项经费</t>
  </si>
  <si>
    <t>纪委办案专项经费</t>
  </si>
  <si>
    <t>社会保障工作经费</t>
  </si>
  <si>
    <t>退休老干支部工作经费（含关心下一代工作委员会经费）</t>
  </si>
  <si>
    <r>
      <rPr>
        <sz val="10"/>
        <rFont val="宋体"/>
        <charset val="134"/>
      </rPr>
      <t>8</t>
    </r>
    <r>
      <rPr>
        <sz val="10"/>
        <rFont val="宋体"/>
        <charset val="134"/>
      </rPr>
      <t>5人</t>
    </r>
  </si>
  <si>
    <t>困难党员慰问金，定额补助、七一党员慰问</t>
  </si>
  <si>
    <t>50年党龄补助55200，春节慰问27400，七一慰问59500</t>
  </si>
  <si>
    <t>两参人员彭湾村、武城村费用补齐</t>
  </si>
  <si>
    <t>胡建福，熊昌武</t>
  </si>
  <si>
    <t>拆迁指挥部经费</t>
  </si>
  <si>
    <t>根据指挥部实际情况据实拨付</t>
  </si>
  <si>
    <t>扶贫经费</t>
  </si>
  <si>
    <t>包保两个村</t>
  </si>
  <si>
    <t>体检</t>
  </si>
  <si>
    <t>男138人，670元/人，女53人，820元/人</t>
  </si>
  <si>
    <t>电子政务平台建设</t>
  </si>
  <si>
    <t>村级信访维稳支出</t>
  </si>
  <si>
    <t>主要用于各村控访接访支出</t>
  </si>
  <si>
    <t>村级各项目支出（抗旱、水利、困难补助、村综治维稳、遗留事件、四个社区经费等）</t>
  </si>
  <si>
    <t>根据实际情况拨付</t>
  </si>
  <si>
    <t>社区管理事务支出</t>
  </si>
  <si>
    <t>基层阵地建设</t>
  </si>
  <si>
    <t>少数没有完成阵地建设的村（根据实际情况据实报批）</t>
  </si>
  <si>
    <t>清洁乡村</t>
  </si>
  <si>
    <t>（31个村+4个社区）*5=1750000</t>
  </si>
  <si>
    <t>法治宣传、人民调解、法律援助、社区矫正经费</t>
  </si>
  <si>
    <t>根据实际工作量据实拨付</t>
  </si>
  <si>
    <t>以钱养事、春季防疫</t>
  </si>
  <si>
    <t>以钱养事专项797200元</t>
  </si>
  <si>
    <t>食堂工作餐费（单位部分)</t>
  </si>
  <si>
    <t>据实结算</t>
  </si>
  <si>
    <t>禁毒社区经费</t>
  </si>
  <si>
    <t>社区服务人员工资4人，办公经费等（葛店派出所）</t>
  </si>
  <si>
    <t>治安防控体系建设经费</t>
  </si>
  <si>
    <t>预备费</t>
  </si>
  <si>
    <t>单位：</t>
  </si>
  <si>
    <t>葛店镇中心学校</t>
  </si>
  <si>
    <t>学校公用经费</t>
  </si>
  <si>
    <t>中学生人数：1717，学生人数：5307</t>
  </si>
  <si>
    <t>教职工病产假代课费</t>
  </si>
  <si>
    <t>保安费</t>
  </si>
  <si>
    <t>全镇所有学校共配备30名保安，每月1800元</t>
  </si>
  <si>
    <t>新华中学老校区守校费</t>
  </si>
  <si>
    <t>三王小学少年宫</t>
  </si>
  <si>
    <t>运行维护费和外聘教师交通误餐费</t>
  </si>
  <si>
    <t>校车费</t>
  </si>
  <si>
    <t>新华中学：617560，岳陂小学：175740，大湾小学：313680，</t>
  </si>
  <si>
    <t>改造薄弱学校经费</t>
  </si>
  <si>
    <t>根据改造薄弱学校五年规划，中央省专项</t>
  </si>
  <si>
    <t>2018年教师体检费</t>
  </si>
  <si>
    <t>在职教师547人，退休教师303人</t>
  </si>
  <si>
    <t>中心学校维修改造</t>
  </si>
  <si>
    <t>学前班报名费返还</t>
  </si>
  <si>
    <t>2017年秋季学期634400元，2018年春季学期725600元</t>
  </si>
  <si>
    <t>新华中学、姚湖小学新校区配套设施资金</t>
  </si>
  <si>
    <t>总计400万，已拨170万</t>
  </si>
  <si>
    <t>单位：葛店财政所</t>
  </si>
  <si>
    <t>财政所</t>
  </si>
  <si>
    <t>财政所运行经费</t>
  </si>
  <si>
    <t>惠农宣传3万元，政务公开2万元，办公场所保洁及水电6.6万元，食堂工作餐补贴9万元</t>
  </si>
  <si>
    <t>村级财务代理购买服务</t>
  </si>
  <si>
    <t>每村1500元一个月，35个村</t>
  </si>
  <si>
    <t>村级换届审计</t>
  </si>
  <si>
    <t>35个村，一个村1万</t>
  </si>
  <si>
    <t>鄂州市葛店卫生院</t>
  </si>
  <si>
    <t>公共卫生项目经费（区级）</t>
  </si>
  <si>
    <t>60463人*5.50</t>
  </si>
  <si>
    <t>基药补助（区级）</t>
  </si>
  <si>
    <t>2011年基数110万元</t>
  </si>
  <si>
    <t>乡医工资</t>
  </si>
  <si>
    <t>58人*9000</t>
  </si>
  <si>
    <t>退休乡医补助</t>
  </si>
  <si>
    <t>38*1242*12</t>
  </si>
  <si>
    <t>村卫生室运行经费</t>
  </si>
  <si>
    <t>21个*1825</t>
  </si>
  <si>
    <t>重大公共卫生</t>
  </si>
  <si>
    <t>血防艾滋</t>
  </si>
  <si>
    <t>公卫项目经费（中央、省）</t>
  </si>
  <si>
    <t>基药补助（中央、省）</t>
  </si>
  <si>
    <t>专项</t>
  </si>
  <si>
    <t>葛店开发区2018年部门项目经费支出预算表</t>
  </si>
  <si>
    <t>单位：葛店开发区大湾社区卫生服务中心</t>
  </si>
  <si>
    <t>基本药物补助</t>
  </si>
  <si>
    <t>2011年基数55万元</t>
  </si>
  <si>
    <t>村医补助</t>
  </si>
  <si>
    <t>公共卫生区级配套经费</t>
  </si>
  <si>
    <t>人均5.5元</t>
  </si>
  <si>
    <t>中央和省级基药补助</t>
  </si>
  <si>
    <t>上级专项</t>
  </si>
  <si>
    <t>基本公共卫生服务补助</t>
  </si>
  <si>
    <t>葛店开发区卫生监督所</t>
  </si>
  <si>
    <t>房租费</t>
  </si>
  <si>
    <t>办案经费</t>
  </si>
  <si>
    <t>据实审批</t>
  </si>
  <si>
    <t>专项设备购置</t>
  </si>
  <si>
    <t>购置电脑打印机等</t>
  </si>
  <si>
    <t xml:space="preserve">  葛店镇2018年部门项目经费支出预算表</t>
  </si>
  <si>
    <t xml:space="preserve">单位：葛店民政办    </t>
  </si>
  <si>
    <t>葛店民政办</t>
  </si>
  <si>
    <t>农村低保（含春节慰问、电价补贴）</t>
  </si>
  <si>
    <t>32*（12+1）+6*12*980/10000=423.056</t>
  </si>
  <si>
    <t>城市低保（含春节慰问、电价补贴）</t>
  </si>
  <si>
    <t>5*(12+1)+6*12*131/10000=65.9432</t>
  </si>
  <si>
    <t>分散五保</t>
  </si>
  <si>
    <t>20*(12+1)+6*12*197/10000=261.4184</t>
  </si>
  <si>
    <t>集中供养五保</t>
  </si>
  <si>
    <t>5.5*(12+1)+6*12*60/10000=71.5432</t>
  </si>
  <si>
    <t>临时救助</t>
  </si>
  <si>
    <t>优抚资金</t>
  </si>
  <si>
    <t>包含60岁以上农村籍退役士兵生活补贴47.9820万元，参战参试退役人员补贴72万元，带病回乡141.96万元，复员军人补贴26.76万元，烈士子女1.224万元，三属15.564万元，伤残军人47.91万元，隐消0.336万元，临时救助0.06万元，农村40%精简人员临时救助4.464万元，退伍人员补贴3万元，遗嘱2.484万元</t>
  </si>
  <si>
    <t>义务兵优待金</t>
  </si>
  <si>
    <t>市级配套20%，区级配套80%</t>
  </si>
  <si>
    <t>义务兵安置费</t>
  </si>
  <si>
    <t>公益岗位（参战）</t>
  </si>
  <si>
    <t>64人*1250*12=960000</t>
  </si>
  <si>
    <t>两补齐</t>
  </si>
  <si>
    <t>郑松义</t>
  </si>
  <si>
    <t>两参人员八一慰问、春节慰问</t>
  </si>
  <si>
    <t>116人，八一1000元，春节1000元</t>
  </si>
  <si>
    <t>优抚对象医疗救助</t>
  </si>
  <si>
    <t>地名普查2016年支付第一阶段余款</t>
  </si>
  <si>
    <t>还未验收，余款未付</t>
  </si>
  <si>
    <t>地名普查成果转换工作</t>
  </si>
  <si>
    <t>地名标志更新（二轮招标）</t>
  </si>
  <si>
    <t>重度残疾人护理补贴、困难残疾人生活补贴</t>
  </si>
  <si>
    <t>市级配套80%，区级配套20%</t>
  </si>
  <si>
    <t>残疾人机动车燃油补贴</t>
  </si>
  <si>
    <t>残疾人专职委员工资</t>
  </si>
  <si>
    <t>盲人节活动补贴</t>
  </si>
  <si>
    <t>重度残疾人家庭医生签约服务费</t>
  </si>
  <si>
    <t>1300人*90元/人=117000，即11.7万</t>
  </si>
  <si>
    <t>城乡低保户、分散供养五保、集中供养五保家庭医生签约服务费</t>
  </si>
  <si>
    <t>1800人*90元/人=162000，即16.2万</t>
  </si>
  <si>
    <t>老龄补贴</t>
  </si>
  <si>
    <t>（1600*100+160*200+3*500）*12/10000=232.2万元，其中80-89岁老人市级配套60%，区级配套40%，有1600人，市级配套115.2万元，区级配套76.8万元</t>
  </si>
  <si>
    <t>民政老龄残联工作经费</t>
  </si>
  <si>
    <t>优抚安置，低保调查、残联调查、老龄调查，会议费等</t>
  </si>
  <si>
    <t>单位：扶贫办</t>
  </si>
  <si>
    <t>扶贫办</t>
  </si>
  <si>
    <t>教育、医疗、
精神病救助金</t>
  </si>
  <si>
    <t>根据两年来实际支出情况预计数</t>
  </si>
  <si>
    <t>雨露计划补助金</t>
  </si>
  <si>
    <t>每名受助学生每学年补助5000元，预计受助学生为16名</t>
  </si>
  <si>
    <t>村级扶贫资金</t>
  </si>
  <si>
    <t>补助村扶贫缺口资金，包括上级专项</t>
  </si>
  <si>
    <t>其他扶贫资金</t>
  </si>
  <si>
    <t>公益岗位人员工资等</t>
  </si>
  <si>
    <t>健康医疗扶贫</t>
  </si>
  <si>
    <t>卫生部门健康扶贫资金</t>
  </si>
  <si>
    <t>精准扶贫资金</t>
  </si>
  <si>
    <t>中心学校扶贫资金：生活补助77000，学前交通补助12000，牛奶补助32400</t>
  </si>
  <si>
    <t>办公经费</t>
  </si>
  <si>
    <t>按照4个工作人员工作经费预算，人均1万</t>
  </si>
  <si>
    <t>业务费</t>
  </si>
  <si>
    <t>参加省市培训、下乡指导用车、印刷费等</t>
  </si>
  <si>
    <t>单位：计生</t>
  </si>
  <si>
    <t>计生</t>
  </si>
  <si>
    <t>免费生育补助</t>
  </si>
  <si>
    <t>400人*400=160000</t>
  </si>
  <si>
    <t>国家奖扶(专项）</t>
  </si>
  <si>
    <t>奖扶420人*960=403200  特扶20人*6000=120000  结扎4人*1200=4800       伤残1人*4800=4800</t>
  </si>
  <si>
    <t>惠民政策</t>
  </si>
  <si>
    <t>独生子女保健费720人*120=86400  提前5年50人*960=48000  优待金11人*600=6600  结扎后遗症13400   农合提档250人*180=45000  独生子女意外保险1200户*30=36000  慰问特殊家庭35000  桥头村罗大毛结扎后遗症法院判决51000   奖扶张铁吕三毛5360、熊柳云6000</t>
  </si>
  <si>
    <t>区级婚检</t>
  </si>
  <si>
    <t>区级免费婚检168000  乡级免费婚检补助70000</t>
  </si>
  <si>
    <t>流动人口、计生协、药具、</t>
  </si>
  <si>
    <t>补2017年社保</t>
  </si>
  <si>
    <t>两非经费</t>
  </si>
  <si>
    <t>计生宣传</t>
  </si>
  <si>
    <t>食堂工作餐</t>
  </si>
  <si>
    <t>葛店综合文化站</t>
  </si>
  <si>
    <t>文化站</t>
  </si>
  <si>
    <t>农村智能广播网（村村响）运行维护</t>
  </si>
  <si>
    <t>参加全市文体活动</t>
  </si>
  <si>
    <t>葛店开发区 举办文体活动(含书画展）</t>
  </si>
  <si>
    <t>农家书屋管理员、社会体育指导员培训</t>
  </si>
  <si>
    <t>全区文化市场监督管理</t>
  </si>
  <si>
    <t>全区文物保护、非物质文化遗产保护</t>
  </si>
  <si>
    <t>农村公益电影</t>
  </si>
  <si>
    <t>文化站广场维护</t>
  </si>
  <si>
    <t>农家书屋报纸图书更新</t>
  </si>
  <si>
    <t>送戏下乡</t>
  </si>
  <si>
    <t>节目上鄂州春晚</t>
  </si>
  <si>
    <t>单位：福利院</t>
  </si>
  <si>
    <t>专项整改费用</t>
  </si>
  <si>
    <t>门诊医疗金</t>
  </si>
  <si>
    <t>院民过年费</t>
  </si>
  <si>
    <t>春节经费</t>
  </si>
  <si>
    <t>工作人员体检费用</t>
  </si>
  <si>
    <t>代养孤儿学费</t>
  </si>
  <si>
    <t>单位：葛店镇经济贸易服务中心</t>
  </si>
  <si>
    <t>企业退休干部2018年工资（6人）</t>
  </si>
  <si>
    <t>见附件一：一、企业退休干部工资</t>
  </si>
  <si>
    <t>2018年迪元公司非正式退休职工工资（5人）</t>
  </si>
  <si>
    <t>见附件一：二、迪远公司退休职工工资</t>
  </si>
  <si>
    <t>土地费</t>
  </si>
  <si>
    <t>见附件一：三、土地费①2017年度三砖厂土地费</t>
  </si>
  <si>
    <t>见附件一：三、土地费②2017年度瓷砖厂土地费</t>
  </si>
  <si>
    <t>处理企业遗留问题相关费用</t>
  </si>
  <si>
    <t xml:space="preserve">见附件一：四、处理企业遗留问题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</si>
</sst>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_ * #,##0_ ;_ * \-#,##0_ ;_ * &quot;-&quot;??_ ;_ @_ "/>
    <numFmt numFmtId="179" formatCode="0_ "/>
    <numFmt numFmtId="180" formatCode="0;_퐀"/>
    <numFmt numFmtId="181" formatCode="0;_됀"/>
    <numFmt numFmtId="182" formatCode="0.00_);[Red]\(0.00\)"/>
  </numFmts>
  <fonts count="9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20"/>
      <name val="宋体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楷体_GB2312"/>
      <charset val="134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u/>
      <sz val="18"/>
      <name val="仿宋_GB2312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u val="double"/>
      <sz val="22"/>
      <name val="黑体"/>
      <charset val="134"/>
    </font>
    <font>
      <b/>
      <sz val="11"/>
      <name val="楷体_GB2312"/>
      <charset val="134"/>
    </font>
    <font>
      <b/>
      <sz val="10"/>
      <name val="Times New Roman"/>
      <charset val="134"/>
    </font>
    <font>
      <b/>
      <sz val="10"/>
      <name val="SimSun-ExtB"/>
      <charset val="134"/>
    </font>
    <font>
      <b/>
      <sz val="9"/>
      <name val="楷体_GB2312"/>
      <charset val="134"/>
    </font>
    <font>
      <b/>
      <u/>
      <sz val="16"/>
      <name val="宋体"/>
      <charset val="134"/>
    </font>
    <font>
      <b/>
      <sz val="10"/>
      <name val="仿宋_GB2312"/>
      <charset val="134"/>
    </font>
    <font>
      <b/>
      <u/>
      <sz val="18"/>
      <name val="黑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b/>
      <u/>
      <sz val="20"/>
      <name val="黑体"/>
      <charset val="134"/>
    </font>
    <font>
      <b/>
      <sz val="10"/>
      <name val="黑体"/>
      <charset val="134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楷体_GB2312"/>
      <charset val="134"/>
    </font>
    <font>
      <u/>
      <sz val="20"/>
      <name val="黑体"/>
      <charset val="134"/>
    </font>
    <font>
      <sz val="10"/>
      <name val="楷体_GB2312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b/>
      <u/>
      <sz val="11"/>
      <name val="Times New Roman"/>
      <charset val="134"/>
    </font>
    <font>
      <b/>
      <sz val="12"/>
      <name val="Times New Roman"/>
      <charset val="134"/>
    </font>
    <font>
      <sz val="12"/>
      <name val="黑体"/>
      <charset val="134"/>
    </font>
    <font>
      <b/>
      <u/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16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7"/>
      <name val="宋体"/>
      <charset val="134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20"/>
      <name val="Times New Roman"/>
      <charset val="134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theme="4" tint="0.39988402966399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4" borderId="17" applyNumberFormat="0" applyAlignment="0" applyProtection="0">
      <alignment vertical="center"/>
    </xf>
    <xf numFmtId="0" fontId="53" fillId="5" borderId="18" applyNumberFormat="0" applyAlignment="0" applyProtection="0">
      <alignment vertical="center"/>
    </xf>
    <xf numFmtId="0" fontId="54" fillId="5" borderId="17" applyNumberFormat="0" applyAlignment="0" applyProtection="0">
      <alignment vertical="center"/>
    </xf>
    <xf numFmtId="0" fontId="55" fillId="6" borderId="19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4" fillId="34" borderId="22" applyNumberFormat="0" applyFont="0" applyAlignment="0" applyProtection="0">
      <alignment vertical="center"/>
    </xf>
    <xf numFmtId="0" fontId="63" fillId="35" borderId="23" applyNumberFormat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4" fillId="0" borderId="0"/>
    <xf numFmtId="0" fontId="65" fillId="36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6" fillId="39" borderId="24" applyNumberFormat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4" borderId="22" applyNumberFormat="0" applyFont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8" fillId="0" borderId="25" applyNumberFormat="0" applyFill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67" fillId="5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69" fillId="39" borderId="23" applyNumberFormat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67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67" fillId="6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4" fillId="64" borderId="0" applyNumberFormat="0" applyBorder="0" applyAlignment="0" applyProtection="0">
      <alignment vertical="center"/>
    </xf>
    <xf numFmtId="0" fontId="67" fillId="65" borderId="0" applyNumberFormat="0" applyBorder="0" applyAlignment="0" applyProtection="0">
      <alignment vertical="center"/>
    </xf>
    <xf numFmtId="0" fontId="67" fillId="66" borderId="0" applyNumberFormat="0" applyBorder="0" applyAlignment="0" applyProtection="0">
      <alignment vertical="center"/>
    </xf>
    <xf numFmtId="0" fontId="67" fillId="67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72" fillId="0" borderId="26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69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70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8" fillId="9" borderId="0" applyNumberFormat="0" applyBorder="0" applyAlignment="0" applyProtection="0">
      <alignment vertical="center"/>
    </xf>
    <xf numFmtId="0" fontId="79" fillId="7" borderId="0" applyNumberFormat="0" applyBorder="0" applyAlignment="0" applyProtection="0">
      <alignment vertical="center"/>
    </xf>
    <xf numFmtId="0" fontId="64" fillId="71" borderId="0" applyNumberFormat="0" applyBorder="0" applyAlignment="0" applyProtection="0">
      <alignment vertical="center"/>
    </xf>
    <xf numFmtId="0" fontId="64" fillId="72" borderId="0" applyNumberFormat="0" applyBorder="0" applyAlignment="0" applyProtection="0">
      <alignment vertical="center"/>
    </xf>
    <xf numFmtId="0" fontId="1" fillId="0" borderId="21" applyNumberFormat="0" applyFill="0" applyAlignment="0" applyProtection="0">
      <alignment vertical="center"/>
    </xf>
    <xf numFmtId="0" fontId="80" fillId="5" borderId="17" applyNumberFormat="0" applyAlignment="0" applyProtection="0">
      <alignment vertical="center"/>
    </xf>
    <xf numFmtId="0" fontId="81" fillId="70" borderId="32" applyNumberFormat="0" applyAlignment="0" applyProtection="0">
      <alignment vertical="center"/>
    </xf>
    <xf numFmtId="0" fontId="82" fillId="6" borderId="19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33" applyNumberFormat="0" applyFill="0" applyAlignment="0" applyProtection="0">
      <alignment vertical="center"/>
    </xf>
    <xf numFmtId="0" fontId="88" fillId="0" borderId="20" applyNumberFormat="0" applyFill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0" fontId="64" fillId="73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4" fillId="74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89" fillId="41" borderId="0" applyNumberFormat="0" applyBorder="0" applyAlignment="0" applyProtection="0">
      <alignment vertical="center"/>
    </xf>
    <xf numFmtId="0" fontId="65" fillId="3" borderId="14" applyNumberFormat="0" applyFont="0" applyAlignment="0" applyProtection="0">
      <alignment vertical="center"/>
    </xf>
    <xf numFmtId="0" fontId="90" fillId="5" borderId="18" applyNumberFormat="0" applyAlignment="0" applyProtection="0">
      <alignment vertical="center"/>
    </xf>
    <xf numFmtId="0" fontId="91" fillId="4" borderId="17" applyNumberFormat="0" applyAlignment="0" applyProtection="0">
      <alignment vertical="center"/>
    </xf>
  </cellStyleXfs>
  <cellXfs count="2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127" applyFont="1" applyAlignment="1">
      <alignment horizontal="center"/>
    </xf>
    <xf numFmtId="176" fontId="3" fillId="0" borderId="0" xfId="127" applyNumberFormat="1" applyFont="1" applyAlignment="1" applyProtection="1">
      <alignment vertical="center"/>
      <protection locked="0"/>
    </xf>
    <xf numFmtId="0" fontId="4" fillId="0" borderId="0" xfId="127">
      <alignment vertical="center"/>
    </xf>
    <xf numFmtId="0" fontId="5" fillId="0" borderId="1" xfId="127" applyFont="1" applyBorder="1" applyAlignment="1">
      <alignment horizontal="right"/>
    </xf>
    <xf numFmtId="0" fontId="6" fillId="0" borderId="2" xfId="127" applyFont="1" applyBorder="1" applyAlignment="1">
      <alignment horizontal="center" vertical="center"/>
    </xf>
    <xf numFmtId="0" fontId="6" fillId="0" borderId="2" xfId="127" applyFont="1" applyBorder="1" applyAlignment="1">
      <alignment horizontal="center" vertical="center" wrapText="1"/>
    </xf>
    <xf numFmtId="0" fontId="6" fillId="0" borderId="3" xfId="127" applyFont="1" applyBorder="1" applyAlignment="1">
      <alignment horizontal="center" vertical="center"/>
    </xf>
    <xf numFmtId="0" fontId="6" fillId="0" borderId="3" xfId="127" applyFont="1" applyBorder="1" applyAlignment="1">
      <alignment horizontal="center" vertical="center" wrapText="1"/>
    </xf>
    <xf numFmtId="0" fontId="6" fillId="0" borderId="4" xfId="127" applyFont="1" applyBorder="1" applyAlignment="1">
      <alignment horizontal="center" vertical="center"/>
    </xf>
    <xf numFmtId="0" fontId="6" fillId="0" borderId="4" xfId="127" applyFont="1" applyBorder="1" applyAlignment="1">
      <alignment horizontal="center"/>
    </xf>
    <xf numFmtId="0" fontId="7" fillId="0" borderId="4" xfId="127" applyFont="1" applyBorder="1" applyAlignment="1">
      <alignment horizontal="center"/>
    </xf>
    <xf numFmtId="0" fontId="7" fillId="0" borderId="4" xfId="127" applyFont="1" applyBorder="1" applyAlignment="1">
      <alignment horizontal="left"/>
    </xf>
    <xf numFmtId="177" fontId="7" fillId="0" borderId="4" xfId="127" applyNumberFormat="1" applyFont="1" applyBorder="1" applyAlignment="1">
      <alignment horizontal="center"/>
    </xf>
    <xf numFmtId="0" fontId="7" fillId="0" borderId="4" xfId="127" applyFont="1" applyBorder="1" applyAlignment="1">
      <alignment horizontal="left" wrapText="1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>
      <alignment vertical="center"/>
    </xf>
    <xf numFmtId="0" fontId="10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127" applyFont="1" applyFill="1" applyBorder="1" applyAlignment="1">
      <alignment horizontal="center"/>
    </xf>
    <xf numFmtId="176" fontId="3" fillId="0" borderId="0" xfId="127" applyNumberFormat="1" applyFont="1" applyFill="1" applyBorder="1" applyAlignment="1" applyProtection="1">
      <alignment vertical="center"/>
      <protection locked="0"/>
    </xf>
    <xf numFmtId="0" fontId="4" fillId="0" borderId="0" xfId="127" applyFill="1" applyBorder="1" applyAlignment="1">
      <alignment vertical="center"/>
    </xf>
    <xf numFmtId="0" fontId="5" fillId="0" borderId="1" xfId="127" applyFont="1" applyFill="1" applyBorder="1" applyAlignment="1">
      <alignment horizontal="right"/>
    </xf>
    <xf numFmtId="0" fontId="6" fillId="0" borderId="2" xfId="127" applyFont="1" applyFill="1" applyBorder="1" applyAlignment="1">
      <alignment horizontal="center" vertical="center"/>
    </xf>
    <xf numFmtId="0" fontId="6" fillId="0" borderId="2" xfId="127" applyFont="1" applyFill="1" applyBorder="1" applyAlignment="1">
      <alignment horizontal="center" vertical="center" wrapText="1"/>
    </xf>
    <xf numFmtId="0" fontId="6" fillId="0" borderId="3" xfId="127" applyFont="1" applyFill="1" applyBorder="1" applyAlignment="1">
      <alignment horizontal="center" vertical="center"/>
    </xf>
    <xf numFmtId="0" fontId="6" fillId="0" borderId="3" xfId="127" applyFont="1" applyFill="1" applyBorder="1" applyAlignment="1">
      <alignment horizontal="center" vertical="center" wrapText="1"/>
    </xf>
    <xf numFmtId="0" fontId="6" fillId="0" borderId="4" xfId="127" applyFont="1" applyFill="1" applyBorder="1" applyAlignment="1">
      <alignment horizontal="center" vertical="center"/>
    </xf>
    <xf numFmtId="0" fontId="6" fillId="0" borderId="4" xfId="127" applyFont="1" applyFill="1" applyBorder="1" applyAlignment="1">
      <alignment horizontal="center"/>
    </xf>
    <xf numFmtId="0" fontId="7" fillId="0" borderId="4" xfId="127" applyFont="1" applyFill="1" applyBorder="1" applyAlignment="1">
      <alignment horizontal="center"/>
    </xf>
    <xf numFmtId="0" fontId="7" fillId="0" borderId="4" xfId="127" applyFont="1" applyFill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7" fillId="0" borderId="4" xfId="127" applyFont="1" applyFill="1" applyBorder="1" applyAlignment="1">
      <alignment vertical="center"/>
    </xf>
    <xf numFmtId="0" fontId="7" fillId="0" borderId="4" xfId="127" applyFont="1" applyFill="1" applyBorder="1" applyAlignment="1">
      <alignment horizontal="left" wrapText="1"/>
    </xf>
    <xf numFmtId="0" fontId="4" fillId="0" borderId="0" xfId="127" applyFont="1">
      <alignment vertical="center"/>
    </xf>
    <xf numFmtId="0" fontId="11" fillId="0" borderId="4" xfId="0" applyFont="1" applyBorder="1" applyAlignment="1">
      <alignment horizontal="left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3" xfId="127" applyFont="1" applyBorder="1">
      <alignment vertical="center"/>
    </xf>
    <xf numFmtId="0" fontId="7" fillId="0" borderId="3" xfId="127" applyFont="1" applyBorder="1" applyAlignment="1">
      <alignment horizont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176" fontId="12" fillId="0" borderId="0" xfId="127" applyNumberFormat="1" applyFont="1" applyFill="1" applyBorder="1" applyAlignment="1" applyProtection="1">
      <alignment vertical="center"/>
      <protection locked="0"/>
    </xf>
    <xf numFmtId="0" fontId="4" fillId="0" borderId="0" xfId="127" applyFont="1" applyFill="1" applyBorder="1" applyAlignment="1">
      <alignment vertical="center"/>
    </xf>
    <xf numFmtId="0" fontId="13" fillId="0" borderId="1" xfId="127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76" fontId="14" fillId="0" borderId="0" xfId="127" applyNumberFormat="1" applyFont="1" applyFill="1" applyBorder="1" applyAlignment="1" applyProtection="1">
      <alignment horizontal="center" vertical="center"/>
      <protection locked="0"/>
    </xf>
    <xf numFmtId="176" fontId="14" fillId="0" borderId="0" xfId="127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127" applyNumberFormat="1" applyFont="1" applyFill="1" applyBorder="1" applyAlignment="1" applyProtection="1">
      <alignment horizontal="left" vertical="center"/>
      <protection locked="0"/>
    </xf>
    <xf numFmtId="176" fontId="3" fillId="0" borderId="0" xfId="127" applyNumberFormat="1" applyFont="1" applyFill="1" applyBorder="1" applyAlignment="1" applyProtection="1">
      <alignment horizontal="center" vertical="center"/>
      <protection locked="0"/>
    </xf>
    <xf numFmtId="176" fontId="3" fillId="0" borderId="0" xfId="127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127" applyFont="1" applyFill="1" applyBorder="1" applyAlignment="1">
      <alignment horizontal="center" vertical="center"/>
    </xf>
    <xf numFmtId="0" fontId="5" fillId="0" borderId="2" xfId="127" applyFont="1" applyFill="1" applyBorder="1" applyAlignment="1">
      <alignment horizontal="center" vertical="center" wrapText="1"/>
    </xf>
    <xf numFmtId="0" fontId="5" fillId="0" borderId="3" xfId="127" applyFont="1" applyFill="1" applyBorder="1" applyAlignment="1">
      <alignment horizontal="center" vertical="center"/>
    </xf>
    <xf numFmtId="0" fontId="5" fillId="0" borderId="3" xfId="127" applyFont="1" applyFill="1" applyBorder="1" applyAlignment="1">
      <alignment horizontal="center" vertical="center" wrapText="1"/>
    </xf>
    <xf numFmtId="0" fontId="5" fillId="0" borderId="2" xfId="127" applyFont="1" applyFill="1" applyBorder="1" applyAlignment="1">
      <alignment horizontal="center" vertical="center" textRotation="255"/>
    </xf>
    <xf numFmtId="0" fontId="5" fillId="0" borderId="4" xfId="127" applyFont="1" applyFill="1" applyBorder="1" applyAlignment="1">
      <alignment horizontal="center" vertical="center"/>
    </xf>
    <xf numFmtId="0" fontId="15" fillId="0" borderId="4" xfId="127" applyFont="1" applyFill="1" applyBorder="1" applyAlignment="1">
      <alignment horizontal="left" vertical="center" wrapText="1"/>
    </xf>
    <xf numFmtId="0" fontId="5" fillId="0" borderId="5" xfId="127" applyFont="1" applyFill="1" applyBorder="1" applyAlignment="1">
      <alignment horizontal="center" vertical="center" textRotation="255"/>
    </xf>
    <xf numFmtId="0" fontId="7" fillId="0" borderId="4" xfId="0" applyFont="1" applyFill="1" applyBorder="1" applyAlignment="1">
      <alignment horizontal="left" vertical="center"/>
    </xf>
    <xf numFmtId="0" fontId="7" fillId="0" borderId="4" xfId="127" applyFont="1" applyFill="1" applyBorder="1" applyAlignment="1">
      <alignment horizontal="left" vertical="center" wrapText="1"/>
    </xf>
    <xf numFmtId="0" fontId="7" fillId="0" borderId="4" xfId="127" applyFont="1" applyFill="1" applyBorder="1" applyAlignment="1">
      <alignment horizontal="left" vertical="center"/>
    </xf>
    <xf numFmtId="0" fontId="7" fillId="0" borderId="4" xfId="127" applyFont="1" applyFill="1" applyBorder="1" applyAlignment="1">
      <alignment horizontal="center" vertical="center"/>
    </xf>
    <xf numFmtId="0" fontId="5" fillId="0" borderId="3" xfId="127" applyFont="1" applyFill="1" applyBorder="1" applyAlignment="1">
      <alignment horizontal="center" vertical="center" textRotation="255"/>
    </xf>
    <xf numFmtId="0" fontId="6" fillId="0" borderId="0" xfId="127" applyFont="1" applyFill="1" applyBorder="1" applyAlignment="1">
      <alignment horizontal="center" vertical="center"/>
    </xf>
    <xf numFmtId="0" fontId="7" fillId="0" borderId="0" xfId="127" applyFont="1" applyFill="1" applyBorder="1" applyAlignment="1">
      <alignment horizontal="center" vertical="center"/>
    </xf>
    <xf numFmtId="0" fontId="7" fillId="0" borderId="0" xfId="127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7" fillId="0" borderId="4" xfId="127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5" xfId="127" applyFont="1" applyBorder="1" applyAlignment="1">
      <alignment horizontal="center" vertical="center"/>
    </xf>
    <xf numFmtId="0" fontId="7" fillId="2" borderId="4" xfId="125" applyFont="1" applyFill="1" applyBorder="1" applyAlignment="1">
      <alignment horizontal="left"/>
    </xf>
    <xf numFmtId="0" fontId="7" fillId="0" borderId="4" xfId="125" applyFont="1" applyBorder="1" applyAlignment="1">
      <alignment horizontal="center"/>
    </xf>
    <xf numFmtId="0" fontId="7" fillId="0" borderId="4" xfId="125" applyFont="1" applyBorder="1" applyAlignment="1">
      <alignment horizontal="left" wrapText="1"/>
    </xf>
    <xf numFmtId="0" fontId="7" fillId="2" borderId="4" xfId="128" applyFont="1" applyFill="1" applyBorder="1">
      <alignment vertical="center"/>
    </xf>
    <xf numFmtId="0" fontId="7" fillId="2" borderId="4" xfId="127" applyFont="1" applyFill="1" applyBorder="1" applyAlignment="1">
      <alignment horizontal="center"/>
    </xf>
    <xf numFmtId="0" fontId="6" fillId="0" borderId="4" xfId="127" applyFont="1" applyBorder="1" applyAlignment="1">
      <alignment horizontal="center" vertical="center" wrapText="1"/>
    </xf>
    <xf numFmtId="0" fontId="7" fillId="0" borderId="4" xfId="127" applyFont="1" applyBorder="1" applyAlignment="1">
      <alignment horizontal="center" vertical="center"/>
    </xf>
    <xf numFmtId="0" fontId="7" fillId="0" borderId="4" xfId="127" applyFont="1" applyBorder="1" applyAlignment="1">
      <alignment horizontal="left" vertical="center" wrapText="1"/>
    </xf>
    <xf numFmtId="0" fontId="7" fillId="0" borderId="4" xfId="127" applyFont="1" applyFill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7" fillId="0" borderId="4" xfId="127" applyFont="1" applyBorder="1" applyAlignment="1">
      <alignment horizontal="center" wrapText="1"/>
    </xf>
    <xf numFmtId="0" fontId="16" fillId="2" borderId="4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7" fillId="0" borderId="0" xfId="129" applyFont="1" applyAlignment="1">
      <alignment horizontal="center" vertical="center"/>
    </xf>
    <xf numFmtId="0" fontId="3" fillId="0" borderId="0" xfId="129" applyFont="1">
      <alignment vertical="center"/>
    </xf>
    <xf numFmtId="0" fontId="18" fillId="0" borderId="0" xfId="129" applyFont="1">
      <alignment vertical="center"/>
    </xf>
    <xf numFmtId="176" fontId="8" fillId="0" borderId="2" xfId="129" applyNumberFormat="1" applyFont="1" applyBorder="1" applyAlignment="1" applyProtection="1">
      <alignment horizontal="center" vertical="center" wrapText="1"/>
      <protection locked="0"/>
    </xf>
    <xf numFmtId="0" fontId="8" fillId="0" borderId="2" xfId="129" applyFont="1" applyBorder="1" applyAlignment="1">
      <alignment horizontal="center" vertical="center"/>
    </xf>
    <xf numFmtId="0" fontId="8" fillId="0" borderId="6" xfId="129" applyFont="1" applyBorder="1" applyAlignment="1">
      <alignment horizontal="center" vertical="center"/>
    </xf>
    <xf numFmtId="0" fontId="8" fillId="0" borderId="7" xfId="129" applyFont="1" applyBorder="1" applyAlignment="1">
      <alignment horizontal="center" vertical="center"/>
    </xf>
    <xf numFmtId="0" fontId="8" fillId="0" borderId="8" xfId="129" applyFont="1" applyBorder="1" applyAlignment="1">
      <alignment horizontal="center" vertical="center"/>
    </xf>
    <xf numFmtId="0" fontId="8" fillId="0" borderId="4" xfId="129" applyFont="1" applyBorder="1" applyAlignment="1">
      <alignment horizontal="center" vertical="center"/>
    </xf>
    <xf numFmtId="176" fontId="8" fillId="0" borderId="5" xfId="129" applyNumberFormat="1" applyFont="1" applyBorder="1" applyAlignment="1" applyProtection="1">
      <alignment wrapText="1"/>
      <protection locked="0"/>
    </xf>
    <xf numFmtId="0" fontId="8" fillId="0" borderId="9" xfId="129" applyFont="1" applyBorder="1" applyAlignment="1">
      <alignment horizontal="center" vertical="center"/>
    </xf>
    <xf numFmtId="0" fontId="8" fillId="0" borderId="10" xfId="129" applyFont="1" applyBorder="1" applyAlignment="1">
      <alignment horizontal="center" vertical="center"/>
    </xf>
    <xf numFmtId="0" fontId="8" fillId="0" borderId="5" xfId="129" applyFont="1" applyBorder="1" applyAlignment="1">
      <alignment horizontal="center" vertical="center"/>
    </xf>
    <xf numFmtId="176" fontId="8" fillId="0" borderId="4" xfId="129" applyNumberFormat="1" applyFont="1" applyBorder="1" applyAlignment="1" applyProtection="1">
      <alignment horizontal="center" vertical="center" wrapText="1"/>
      <protection locked="0"/>
    </xf>
    <xf numFmtId="0" fontId="6" fillId="0" borderId="4" xfId="129" applyFont="1" applyBorder="1">
      <alignment vertical="center"/>
    </xf>
    <xf numFmtId="178" fontId="6" fillId="0" borderId="4" xfId="1" applyNumberFormat="1" applyFont="1" applyBorder="1">
      <alignment vertical="center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6" fillId="2" borderId="4" xfId="129" applyFont="1" applyFill="1" applyBorder="1">
      <alignment vertical="center"/>
    </xf>
    <xf numFmtId="176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178" fontId="6" fillId="2" borderId="4" xfId="1" applyNumberFormat="1" applyFont="1" applyFill="1" applyBorder="1">
      <alignment vertical="center"/>
    </xf>
    <xf numFmtId="0" fontId="20" fillId="0" borderId="4" xfId="94" applyFont="1" applyFill="1" applyBorder="1" applyAlignment="1"/>
    <xf numFmtId="179" fontId="19" fillId="2" borderId="4" xfId="126" applyNumberFormat="1" applyFont="1" applyFill="1" applyBorder="1" applyAlignment="1" applyProtection="1">
      <alignment horizontal="center" vertical="center" wrapText="1"/>
      <protection locked="0"/>
    </xf>
    <xf numFmtId="179" fontId="19" fillId="2" borderId="4" xfId="70" applyNumberFormat="1" applyFont="1" applyFill="1" applyBorder="1" applyAlignment="1" applyProtection="1">
      <alignment horizontal="center" vertical="center" wrapText="1"/>
      <protection locked="0"/>
    </xf>
    <xf numFmtId="179" fontId="19" fillId="2" borderId="4" xfId="0" applyNumberFormat="1" applyFont="1" applyFill="1" applyBorder="1" applyAlignment="1" applyProtection="1">
      <alignment horizontal="center" vertical="center" wrapText="1"/>
      <protection locked="0"/>
    </xf>
    <xf numFmtId="179" fontId="19" fillId="2" borderId="4" xfId="118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Protection="1">
      <alignment vertical="center"/>
      <protection locked="0"/>
    </xf>
    <xf numFmtId="0" fontId="8" fillId="0" borderId="11" xfId="129" applyFont="1" applyBorder="1" applyAlignment="1">
      <alignment horizontal="center" vertical="center"/>
    </xf>
    <xf numFmtId="0" fontId="8" fillId="0" borderId="12" xfId="129" applyFont="1" applyBorder="1" applyAlignment="1">
      <alignment horizontal="center" vertical="center"/>
    </xf>
    <xf numFmtId="176" fontId="8" fillId="0" borderId="4" xfId="129" applyNumberFormat="1" applyFont="1" applyBorder="1" applyAlignment="1" applyProtection="1">
      <alignment horizontal="center" vertical="center"/>
      <protection locked="0"/>
    </xf>
    <xf numFmtId="176" fontId="21" fillId="0" borderId="4" xfId="0" applyNumberFormat="1" applyFont="1" applyBorder="1" applyAlignment="1" applyProtection="1">
      <alignment horizontal="center" vertical="center"/>
      <protection locked="0"/>
    </xf>
    <xf numFmtId="0" fontId="4" fillId="0" borderId="0" xfId="129">
      <alignment vertical="center"/>
    </xf>
    <xf numFmtId="0" fontId="8" fillId="0" borderId="0" xfId="129" applyFont="1">
      <alignment vertical="center"/>
    </xf>
    <xf numFmtId="0" fontId="6" fillId="0" borderId="0" xfId="129" applyFont="1">
      <alignment vertical="center"/>
    </xf>
    <xf numFmtId="178" fontId="6" fillId="2" borderId="4" xfId="1" applyNumberFormat="1" applyFont="1" applyFill="1" applyBorder="1" applyAlignment="1">
      <alignment horizontal="right"/>
    </xf>
    <xf numFmtId="0" fontId="6" fillId="2" borderId="0" xfId="129" applyFont="1" applyFill="1">
      <alignment vertical="center"/>
    </xf>
    <xf numFmtId="178" fontId="6" fillId="2" borderId="4" xfId="1" applyNumberFormat="1" applyFont="1" applyFill="1" applyBorder="1" applyAlignment="1">
      <alignment horizontal="center"/>
    </xf>
    <xf numFmtId="0" fontId="22" fillId="0" borderId="0" xfId="122" applyFont="1" applyAlignment="1">
      <alignment horizontal="center" vertical="center"/>
    </xf>
    <xf numFmtId="176" fontId="23" fillId="0" borderId="0" xfId="122" applyNumberFormat="1" applyFont="1" applyFill="1" applyBorder="1" applyAlignment="1" applyProtection="1">
      <protection locked="0"/>
    </xf>
    <xf numFmtId="0" fontId="4" fillId="0" borderId="0" xfId="122">
      <alignment vertical="center"/>
    </xf>
    <xf numFmtId="0" fontId="6" fillId="0" borderId="0" xfId="122" applyFont="1" applyAlignment="1">
      <alignment horizontal="right" vertical="center"/>
    </xf>
    <xf numFmtId="0" fontId="6" fillId="0" borderId="4" xfId="122" applyFont="1" applyBorder="1" applyAlignment="1">
      <alignment horizontal="center" vertical="center"/>
    </xf>
    <xf numFmtId="43" fontId="6" fillId="0" borderId="4" xfId="145" applyFont="1" applyBorder="1" applyAlignment="1">
      <alignment horizontal="center" vertical="center"/>
    </xf>
    <xf numFmtId="0" fontId="7" fillId="0" borderId="4" xfId="122" applyFont="1" applyBorder="1" applyAlignment="1">
      <alignment horizontal="center" vertical="center"/>
    </xf>
    <xf numFmtId="43" fontId="7" fillId="0" borderId="4" xfId="145" applyFont="1" applyBorder="1" applyAlignment="1">
      <alignment horizontal="center" vertical="center"/>
    </xf>
    <xf numFmtId="43" fontId="7" fillId="0" borderId="4" xfId="145" applyFont="1" applyBorder="1">
      <alignment vertical="center"/>
    </xf>
    <xf numFmtId="0" fontId="6" fillId="0" borderId="4" xfId="122" applyFont="1" applyBorder="1" applyAlignment="1">
      <alignment horizontal="left" vertical="center"/>
    </xf>
    <xf numFmtId="0" fontId="7" fillId="0" borderId="12" xfId="122" applyFont="1" applyBorder="1" applyAlignment="1">
      <alignment horizontal="center" vertical="center"/>
    </xf>
    <xf numFmtId="0" fontId="7" fillId="0" borderId="4" xfId="122" applyFont="1" applyBorder="1">
      <alignment vertical="center"/>
    </xf>
    <xf numFmtId="0" fontId="7" fillId="0" borderId="3" xfId="122" applyFont="1" applyBorder="1" applyAlignment="1">
      <alignment horizontal="center" vertical="center"/>
    </xf>
    <xf numFmtId="0" fontId="6" fillId="0" borderId="4" xfId="122" applyFont="1" applyBorder="1">
      <alignment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>
      <alignment vertical="center"/>
    </xf>
    <xf numFmtId="0" fontId="15" fillId="0" borderId="0" xfId="122" applyFont="1">
      <alignment vertical="center"/>
    </xf>
    <xf numFmtId="0" fontId="4" fillId="0" borderId="0" xfId="122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3" fillId="2" borderId="0" xfId="0" applyFont="1" applyFill="1">
      <alignment vertical="center"/>
    </xf>
    <xf numFmtId="178" fontId="13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4" fillId="2" borderId="0" xfId="0" applyNumberFormat="1" applyFont="1" applyFill="1" applyAlignment="1" applyProtection="1">
      <alignment horizontal="center"/>
      <protection locked="0"/>
    </xf>
    <xf numFmtId="176" fontId="3" fillId="2" borderId="0" xfId="0" applyNumberFormat="1" applyFont="1" applyFill="1" applyBorder="1" applyAlignment="1" applyProtection="1">
      <protection locked="0"/>
    </xf>
    <xf numFmtId="0" fontId="23" fillId="2" borderId="4" xfId="0" applyFont="1" applyFill="1" applyBorder="1" applyAlignment="1">
      <alignment horizontal="center" vertical="center"/>
    </xf>
    <xf numFmtId="178" fontId="6" fillId="2" borderId="4" xfId="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>
      <alignment horizontal="center" vertical="center"/>
    </xf>
    <xf numFmtId="178" fontId="7" fillId="2" borderId="4" xfId="1" applyNumberFormat="1" applyFont="1" applyFill="1" applyBorder="1" applyAlignment="1">
      <alignment horizontal="center" vertical="center"/>
    </xf>
    <xf numFmtId="178" fontId="7" fillId="2" borderId="4" xfId="116" applyNumberFormat="1" applyFont="1" applyFill="1" applyBorder="1" applyAlignment="1">
      <alignment horizontal="center" vertical="center"/>
    </xf>
    <xf numFmtId="178" fontId="7" fillId="2" borderId="4" xfId="69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178" fontId="7" fillId="2" borderId="4" xfId="130" applyNumberFormat="1" applyFont="1" applyFill="1" applyBorder="1" applyAlignment="1">
      <alignment horizontal="center" vertical="center"/>
    </xf>
    <xf numFmtId="178" fontId="7" fillId="2" borderId="4" xfId="119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178" fontId="13" fillId="2" borderId="0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180" fontId="7" fillId="0" borderId="4" xfId="0" applyNumberFormat="1" applyFont="1" applyFill="1" applyBorder="1" applyAlignment="1">
      <alignment horizontal="center" vertical="center"/>
    </xf>
    <xf numFmtId="181" fontId="7" fillId="0" borderId="4" xfId="0" applyNumberFormat="1" applyFont="1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/>
    </xf>
    <xf numFmtId="10" fontId="0" fillId="2" borderId="0" xfId="0" applyNumberFormat="1" applyFill="1" applyBorder="1" applyAlignment="1">
      <alignment horizontal="center" vertical="center"/>
    </xf>
    <xf numFmtId="0" fontId="9" fillId="2" borderId="0" xfId="0" applyFont="1" applyFill="1" applyBorder="1">
      <alignment vertical="center"/>
    </xf>
    <xf numFmtId="176" fontId="3" fillId="2" borderId="0" xfId="0" applyNumberFormat="1" applyFont="1" applyFill="1" applyAlignment="1" applyProtection="1">
      <alignment horizontal="center" vertical="center"/>
      <protection locked="0"/>
    </xf>
    <xf numFmtId="0" fontId="7" fillId="2" borderId="4" xfId="119" applyFont="1" applyFill="1" applyBorder="1" applyAlignment="1">
      <alignment horizontal="center" vertical="center"/>
    </xf>
    <xf numFmtId="176" fontId="25" fillId="0" borderId="0" xfId="0" applyNumberFormat="1" applyFont="1" applyProtection="1">
      <alignment vertical="center"/>
      <protection locked="0"/>
    </xf>
    <xf numFmtId="176" fontId="18" fillId="0" borderId="0" xfId="0" applyNumberFormat="1" applyFont="1" applyProtection="1">
      <alignment vertical="center"/>
      <protection locked="0"/>
    </xf>
    <xf numFmtId="176" fontId="18" fillId="0" borderId="0" xfId="0" applyNumberFormat="1" applyFont="1" applyAlignment="1" applyProtection="1">
      <alignment horizontal="center" vertical="center"/>
      <protection locked="0"/>
    </xf>
    <xf numFmtId="176" fontId="26" fillId="0" borderId="0" xfId="0" applyNumberFormat="1" applyFont="1" applyAlignment="1" applyProtection="1">
      <alignment vertical="center"/>
      <protection locked="0"/>
    </xf>
    <xf numFmtId="176" fontId="26" fillId="2" borderId="0" xfId="0" applyNumberFormat="1" applyFont="1" applyFill="1" applyAlignment="1" applyProtection="1">
      <alignment vertical="center"/>
      <protection locked="0"/>
    </xf>
    <xf numFmtId="176" fontId="0" fillId="0" borderId="0" xfId="0" applyNumberFormat="1" applyFont="1" applyProtection="1">
      <alignment vertical="center"/>
      <protection locked="0"/>
    </xf>
    <xf numFmtId="43" fontId="0" fillId="0" borderId="0" xfId="1" applyFont="1" applyAlignment="1" applyProtection="1">
      <alignment horizontal="center" vertical="center"/>
      <protection locked="0"/>
    </xf>
    <xf numFmtId="176" fontId="0" fillId="0" borderId="0" xfId="0" applyNumberFormat="1" applyFont="1" applyAlignment="1" applyProtection="1">
      <alignment horizontal="center" vertical="center"/>
      <protection locked="0"/>
    </xf>
    <xf numFmtId="176" fontId="13" fillId="0" borderId="0" xfId="0" applyNumberFormat="1" applyFont="1" applyAlignment="1" applyProtection="1">
      <alignment horizontal="center" vertical="center"/>
      <protection locked="0"/>
    </xf>
    <xf numFmtId="176" fontId="27" fillId="0" borderId="0" xfId="0" applyNumberFormat="1" applyFont="1" applyAlignment="1" applyProtection="1">
      <alignment horizontal="center" vertical="center"/>
      <protection locked="0"/>
    </xf>
    <xf numFmtId="176" fontId="28" fillId="0" borderId="0" xfId="0" applyNumberFormat="1" applyFont="1" applyFill="1" applyBorder="1" applyAlignment="1" applyProtection="1">
      <protection locked="0"/>
    </xf>
    <xf numFmtId="43" fontId="29" fillId="0" borderId="0" xfId="1" applyFont="1" applyBorder="1" applyAlignment="1" applyProtection="1">
      <alignment horizontal="center" vertical="center"/>
    </xf>
    <xf numFmtId="176" fontId="29" fillId="0" borderId="0" xfId="0" applyNumberFormat="1" applyFont="1" applyBorder="1" applyAlignment="1" applyProtection="1">
      <alignment vertical="center"/>
    </xf>
    <xf numFmtId="176" fontId="29" fillId="0" borderId="0" xfId="0" applyNumberFormat="1" applyFont="1" applyBorder="1" applyAlignment="1" applyProtection="1">
      <alignment horizontal="center" vertical="center"/>
    </xf>
    <xf numFmtId="176" fontId="26" fillId="0" borderId="0" xfId="0" applyNumberFormat="1" applyFont="1" applyFill="1" applyBorder="1" applyAlignment="1" applyProtection="1">
      <alignment horizontal="center"/>
      <protection locked="0"/>
    </xf>
    <xf numFmtId="176" fontId="21" fillId="0" borderId="4" xfId="0" applyNumberFormat="1" applyFont="1" applyBorder="1" applyAlignment="1" applyProtection="1">
      <alignment horizontal="center" vertical="center" wrapText="1"/>
      <protection locked="0"/>
    </xf>
    <xf numFmtId="43" fontId="21" fillId="0" borderId="4" xfId="1" applyFont="1" applyFill="1" applyBorder="1" applyAlignment="1" applyProtection="1">
      <alignment horizontal="center" vertical="center" wrapText="1"/>
      <protection locked="0"/>
    </xf>
    <xf numFmtId="176" fontId="21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4" xfId="0" applyNumberFormat="1" applyFont="1" applyBorder="1" applyAlignment="1" applyProtection="1">
      <alignment wrapText="1"/>
      <protection locked="0"/>
    </xf>
    <xf numFmtId="43" fontId="21" fillId="0" borderId="4" xfId="1" applyFont="1" applyBorder="1" applyAlignment="1" applyProtection="1">
      <alignment horizontal="center" vertical="center" wrapText="1"/>
      <protection locked="0"/>
    </xf>
    <xf numFmtId="176" fontId="21" fillId="0" borderId="3" xfId="0" applyNumberFormat="1" applyFont="1" applyBorder="1" applyAlignment="1" applyProtection="1">
      <alignment horizontal="center" vertical="center" wrapText="1"/>
      <protection locked="0"/>
    </xf>
    <xf numFmtId="178" fontId="30" fillId="0" borderId="3" xfId="1" applyNumberFormat="1" applyFont="1" applyBorder="1" applyAlignment="1" applyProtection="1">
      <alignment horizontal="center" vertical="center" wrapText="1"/>
      <protection locked="0"/>
    </xf>
    <xf numFmtId="178" fontId="30" fillId="2" borderId="3" xfId="1" applyNumberFormat="1" applyFont="1" applyFill="1" applyBorder="1" applyAlignment="1" applyProtection="1">
      <alignment horizontal="center" vertical="center" wrapText="1"/>
      <protection locked="0"/>
    </xf>
    <xf numFmtId="178" fontId="30" fillId="2" borderId="3" xfId="0" applyNumberFormat="1" applyFont="1" applyFill="1" applyBorder="1" applyAlignment="1" applyProtection="1">
      <alignment horizontal="center" vertical="center" wrapText="1"/>
      <protection locked="0"/>
    </xf>
    <xf numFmtId="178" fontId="31" fillId="0" borderId="4" xfId="1" applyNumberFormat="1" applyFont="1" applyBorder="1" applyAlignment="1">
      <alignment horizontal="center" vertical="center"/>
    </xf>
    <xf numFmtId="43" fontId="31" fillId="0" borderId="4" xfId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82" fontId="7" fillId="0" borderId="3" xfId="0" applyNumberFormat="1" applyFont="1" applyBorder="1" applyAlignment="1">
      <alignment horizontal="center" vertical="center"/>
    </xf>
    <xf numFmtId="178" fontId="7" fillId="2" borderId="3" xfId="1" applyNumberFormat="1" applyFont="1" applyFill="1" applyBorder="1" applyAlignment="1">
      <alignment horizontal="center" vertical="center"/>
    </xf>
    <xf numFmtId="182" fontId="7" fillId="0" borderId="4" xfId="0" applyNumberFormat="1" applyFont="1" applyBorder="1" applyAlignment="1">
      <alignment horizontal="center" vertical="center"/>
    </xf>
    <xf numFmtId="178" fontId="7" fillId="2" borderId="3" xfId="1" applyNumberFormat="1" applyFont="1" applyFill="1" applyBorder="1" applyAlignment="1" applyProtection="1">
      <alignment horizontal="center" vertical="center" wrapText="1"/>
      <protection locked="0"/>
    </xf>
    <xf numFmtId="178" fontId="31" fillId="2" borderId="4" xfId="1" applyNumberFormat="1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 applyProtection="1">
      <alignment horizontal="center"/>
      <protection locked="0"/>
    </xf>
    <xf numFmtId="176" fontId="21" fillId="0" borderId="10" xfId="0" applyNumberFormat="1" applyFont="1" applyBorder="1" applyAlignment="1" applyProtection="1">
      <alignment horizontal="center" vertical="center"/>
      <protection locked="0"/>
    </xf>
    <xf numFmtId="178" fontId="31" fillId="2" borderId="3" xfId="1" applyNumberFormat="1" applyFont="1" applyFill="1" applyBorder="1" applyAlignment="1" applyProtection="1">
      <alignment horizontal="center" wrapText="1"/>
      <protection locked="0"/>
    </xf>
    <xf numFmtId="178" fontId="7" fillId="2" borderId="3" xfId="1" applyNumberFormat="1" applyFont="1" applyFill="1" applyBorder="1" applyAlignment="1" applyProtection="1">
      <alignment horizontal="center" wrapText="1"/>
      <protection locked="0"/>
    </xf>
    <xf numFmtId="178" fontId="31" fillId="2" borderId="3" xfId="1" applyNumberFormat="1" applyFont="1" applyFill="1" applyBorder="1" applyAlignment="1" applyProtection="1">
      <alignment horizontal="center" vertical="center" wrapText="1"/>
      <protection locked="0"/>
    </xf>
    <xf numFmtId="178" fontId="31" fillId="2" borderId="3" xfId="1" applyNumberFormat="1" applyFont="1" applyFill="1" applyBorder="1" applyAlignment="1">
      <alignment horizontal="center" vertical="center"/>
    </xf>
    <xf numFmtId="182" fontId="7" fillId="2" borderId="4" xfId="0" applyNumberFormat="1" applyFont="1" applyFill="1" applyBorder="1" applyAlignment="1">
      <alignment horizontal="center" vertical="center"/>
    </xf>
    <xf numFmtId="178" fontId="7" fillId="0" borderId="4" xfId="1" applyNumberFormat="1" applyFont="1" applyBorder="1" applyAlignment="1">
      <alignment horizontal="center" vertical="center"/>
    </xf>
    <xf numFmtId="176" fontId="8" fillId="0" borderId="0" xfId="0" applyNumberFormat="1" applyFont="1" applyProtection="1">
      <alignment vertical="center"/>
      <protection locked="0"/>
    </xf>
    <xf numFmtId="176" fontId="21" fillId="0" borderId="11" xfId="0" applyNumberFormat="1" applyFont="1" applyBorder="1" applyAlignment="1" applyProtection="1">
      <alignment horizontal="center" vertical="center"/>
      <protection locked="0"/>
    </xf>
    <xf numFmtId="176" fontId="21" fillId="0" borderId="12" xfId="0" applyNumberFormat="1" applyFont="1" applyBorder="1" applyAlignment="1" applyProtection="1">
      <alignment horizontal="center" vertical="center"/>
      <protection locked="0"/>
    </xf>
    <xf numFmtId="178" fontId="31" fillId="2" borderId="4" xfId="1" applyNumberFormat="1" applyFont="1" applyFill="1" applyBorder="1" applyAlignment="1" applyProtection="1">
      <alignment horizontal="center" vertical="center"/>
      <protection locked="0"/>
    </xf>
    <xf numFmtId="178" fontId="7" fillId="2" borderId="3" xfId="1" applyNumberFormat="1" applyFont="1" applyFill="1" applyBorder="1" applyAlignment="1" applyProtection="1">
      <alignment horizontal="center" vertical="center"/>
      <protection locked="0"/>
    </xf>
    <xf numFmtId="178" fontId="32" fillId="2" borderId="4" xfId="1" applyNumberFormat="1" applyFont="1" applyFill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>
      <alignment vertical="center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76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5" fillId="0" borderId="3" xfId="124" applyNumberFormat="1" applyFont="1" applyFill="1" applyBorder="1" applyAlignment="1" applyProtection="1">
      <alignment horizontal="center" vertical="center" wrapText="1"/>
      <protection locked="0"/>
    </xf>
    <xf numFmtId="176" fontId="35" fillId="0" borderId="4" xfId="124" applyNumberFormat="1" applyFont="1" applyFill="1" applyBorder="1" applyAlignment="1" applyProtection="1">
      <alignment horizontal="center" vertical="center" wrapText="1"/>
      <protection locked="0"/>
    </xf>
    <xf numFmtId="179" fontId="35" fillId="0" borderId="4" xfId="126" applyNumberFormat="1" applyFont="1" applyBorder="1" applyAlignment="1" applyProtection="1">
      <alignment horizontal="center" vertical="center" wrapText="1"/>
      <protection locked="0"/>
    </xf>
    <xf numFmtId="179" fontId="19" fillId="0" borderId="3" xfId="126" applyNumberFormat="1" applyFont="1" applyBorder="1" applyAlignment="1" applyProtection="1">
      <alignment horizontal="center" vertical="center" wrapText="1"/>
      <protection locked="0"/>
    </xf>
    <xf numFmtId="179" fontId="35" fillId="0" borderId="4" xfId="70" applyNumberFormat="1" applyFont="1" applyBorder="1" applyAlignment="1" applyProtection="1">
      <alignment horizontal="center" vertical="center" wrapText="1"/>
      <protection locked="0"/>
    </xf>
    <xf numFmtId="179" fontId="19" fillId="0" borderId="3" xfId="70" applyNumberFormat="1" applyFont="1" applyBorder="1" applyAlignment="1" applyProtection="1">
      <alignment horizontal="center" vertical="center" wrapText="1"/>
      <protection locked="0"/>
    </xf>
    <xf numFmtId="176" fontId="3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35" fillId="0" borderId="4" xfId="0" applyNumberFormat="1" applyFont="1" applyBorder="1" applyAlignment="1" applyProtection="1">
      <alignment horizontal="center" vertical="center" wrapText="1"/>
      <protection locked="0"/>
    </xf>
    <xf numFmtId="179" fontId="19" fillId="0" borderId="3" xfId="0" applyNumberFormat="1" applyFont="1" applyBorder="1" applyAlignment="1" applyProtection="1">
      <alignment horizontal="center" vertical="center" wrapText="1"/>
      <protection locked="0"/>
    </xf>
    <xf numFmtId="179" fontId="35" fillId="0" borderId="4" xfId="118" applyNumberFormat="1" applyFont="1" applyBorder="1" applyAlignment="1" applyProtection="1">
      <alignment horizontal="center" vertical="center" wrapText="1"/>
      <protection locked="0"/>
    </xf>
    <xf numFmtId="179" fontId="35" fillId="0" borderId="3" xfId="118" applyNumberFormat="1" applyFont="1" applyBorder="1" applyAlignment="1" applyProtection="1">
      <alignment horizontal="center" vertical="center" wrapText="1"/>
      <protection locked="0"/>
    </xf>
    <xf numFmtId="176" fontId="8" fillId="0" borderId="0" xfId="0" applyNumberFormat="1" applyFont="1" applyBorder="1" applyProtection="1">
      <alignment vertical="center"/>
      <protection locked="0"/>
    </xf>
    <xf numFmtId="176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 applyProtection="1">
      <alignment vertical="center"/>
      <protection locked="0"/>
    </xf>
    <xf numFmtId="0" fontId="36" fillId="0" borderId="0" xfId="0" applyFont="1" applyBorder="1" applyAlignment="1" applyProtection="1">
      <alignment horizontal="center" vertical="center"/>
      <protection locked="0"/>
    </xf>
    <xf numFmtId="0" fontId="29" fillId="0" borderId="0" xfId="0" applyFont="1" applyProtection="1">
      <alignment vertical="center"/>
      <protection locked="0"/>
    </xf>
    <xf numFmtId="0" fontId="38" fillId="0" borderId="0" xfId="0" applyFont="1" applyProtection="1">
      <alignment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179" fontId="35" fillId="0" borderId="3" xfId="126" applyNumberFormat="1" applyFont="1" applyBorder="1" applyAlignment="1" applyProtection="1">
      <alignment horizontal="center" vertical="center" wrapText="1"/>
      <protection locked="0"/>
    </xf>
    <xf numFmtId="179" fontId="35" fillId="0" borderId="3" xfId="70" applyNumberFormat="1" applyFont="1" applyBorder="1" applyAlignment="1" applyProtection="1">
      <alignment horizontal="center" vertical="center" wrapText="1"/>
      <protection locked="0"/>
    </xf>
    <xf numFmtId="179" fontId="35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40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1" xfId="0" applyFont="1" applyBorder="1">
      <alignment vertical="center"/>
    </xf>
    <xf numFmtId="0" fontId="0" fillId="0" borderId="1" xfId="0" applyBorder="1">
      <alignment vertical="center"/>
    </xf>
    <xf numFmtId="0" fontId="43" fillId="0" borderId="11" xfId="0" applyFont="1" applyBorder="1">
      <alignment vertical="center"/>
    </xf>
    <xf numFmtId="0" fontId="0" fillId="0" borderId="11" xfId="0" applyBorder="1">
      <alignment vertical="center"/>
    </xf>
  </cellXfs>
  <cellStyles count="1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2 11" xfId="49"/>
    <cellStyle name="输入 30 23" xfId="50"/>
    <cellStyle name="60% - 强调文字颜色 3 17" xfId="51"/>
    <cellStyle name="20% - 强调文字颜色 1 15" xfId="52"/>
    <cellStyle name="40% - 强调文字颜色 2 21" xfId="53"/>
    <cellStyle name="常规 11 46" xfId="54"/>
    <cellStyle name="40% - 强调文字颜色 6 38" xfId="55"/>
    <cellStyle name="20% - 强调文字颜色 5 42" xfId="56"/>
    <cellStyle name="输出 31 34" xfId="57"/>
    <cellStyle name="60% - 强调文字颜色 5 28" xfId="58"/>
    <cellStyle name="20% - 强调文字颜色 3 31" xfId="59"/>
    <cellStyle name="40% - 强调文字颜色 4 32" xfId="60"/>
    <cellStyle name="60% - 强调文字颜色 2 14" xfId="61"/>
    <cellStyle name="20% - 强调文字颜色 4 34" xfId="62"/>
    <cellStyle name="注释 22 40" xfId="63"/>
    <cellStyle name="60% - 强调文字颜色 3 46" xfId="64"/>
    <cellStyle name="40% - 强调文字颜色 4 46 2" xfId="65"/>
    <cellStyle name="20% - 强调文字颜色 6 31" xfId="66"/>
    <cellStyle name="强调文字颜色 2 13" xfId="67"/>
    <cellStyle name="60% - 强调文字颜色 6 46 2" xfId="68"/>
    <cellStyle name="常规 90" xfId="69"/>
    <cellStyle name="常规 85" xfId="70"/>
    <cellStyle name="汇总 3 14" xfId="71"/>
    <cellStyle name="20% - 强调文字颜色 1 46 2" xfId="72"/>
    <cellStyle name="40% - 强调文字颜色 6 46" xfId="73"/>
    <cellStyle name="20% - 强调文字颜色 5 46" xfId="74"/>
    <cellStyle name="40% - 强调文字颜色 2 46" xfId="75"/>
    <cellStyle name="20% - 强调文字颜色 1 46" xfId="76"/>
    <cellStyle name="20% - 强调文字颜色 6 46" xfId="77"/>
    <cellStyle name="60% - 强调文字颜色 4 46" xfId="78"/>
    <cellStyle name="40% - 强调文字颜色 3 46" xfId="79"/>
    <cellStyle name="20% - 强调文字颜色 2 46" xfId="80"/>
    <cellStyle name="20% - 强调文字颜色 2 46 2" xfId="81"/>
    <cellStyle name="60% - 强调文字颜色 5 46 2" xfId="82"/>
    <cellStyle name="60% - 强调文字颜色 5 46" xfId="83"/>
    <cellStyle name="20% - 强调文字颜色 3 46" xfId="84"/>
    <cellStyle name="计算 32 12" xfId="85"/>
    <cellStyle name="20% - 强调文字颜色 3 46 2" xfId="86"/>
    <cellStyle name="标题 1 2" xfId="87"/>
    <cellStyle name="60% - 强调文字颜色 6 46" xfId="88"/>
    <cellStyle name="40% - 强调文字颜色 5 46" xfId="89"/>
    <cellStyle name="20% - 强调文字颜色 4 46" xfId="90"/>
    <cellStyle name="20% - 强调文字颜色 4 46 2" xfId="91"/>
    <cellStyle name="60% - 强调文字颜色 1 46 2" xfId="92"/>
    <cellStyle name="20% - 强调文字颜色 5 46 2" xfId="93"/>
    <cellStyle name="常规 117" xfId="94"/>
    <cellStyle name="40% - 强调文字颜色 1 46 2" xfId="95"/>
    <cellStyle name="20% - 强调文字颜色 6 46 2" xfId="96"/>
    <cellStyle name="60% - 强调文字颜色 2 46" xfId="97"/>
    <cellStyle name="标题 17" xfId="98"/>
    <cellStyle name="60% - 强调文字颜色 1 10" xfId="99"/>
    <cellStyle name="60% - 强调文字颜色 1 46" xfId="100"/>
    <cellStyle name="60% - 强调文字颜色 2 46 2" xfId="101"/>
    <cellStyle name="60% - 强调文字颜色 3 46 2" xfId="102"/>
    <cellStyle name="60% - 强调文字颜色 4 46 2" xfId="103"/>
    <cellStyle name="标题 1 46" xfId="104"/>
    <cellStyle name="标题 2 10" xfId="105"/>
    <cellStyle name="标题 2 46" xfId="106"/>
    <cellStyle name="标题 3 10" xfId="107"/>
    <cellStyle name="标题 3 46" xfId="108"/>
    <cellStyle name="标题 3 46 2" xfId="109"/>
    <cellStyle name="标题 4 10" xfId="110"/>
    <cellStyle name="标题 49" xfId="111"/>
    <cellStyle name="差 10" xfId="112"/>
    <cellStyle name="差 46" xfId="113"/>
    <cellStyle name="强调文字颜色 1 46 2" xfId="114"/>
    <cellStyle name="强调文字颜色 2 46 2" xfId="115"/>
    <cellStyle name="常规 75" xfId="116"/>
    <cellStyle name="强调文字颜色 3 46 2" xfId="117"/>
    <cellStyle name="常规 91" xfId="118"/>
    <cellStyle name="常规 95" xfId="119"/>
    <cellStyle name="强调文字颜色 3 10" xfId="120"/>
    <cellStyle name="好 3" xfId="121"/>
    <cellStyle name="常规 2" xfId="122"/>
    <cellStyle name="常规 3 2 20" xfId="123"/>
    <cellStyle name="常规 60" xfId="124"/>
    <cellStyle name="常规 60 36" xfId="125"/>
    <cellStyle name="常规 61" xfId="126"/>
    <cellStyle name="常规 58" xfId="127"/>
    <cellStyle name="常规 58 5" xfId="128"/>
    <cellStyle name="常规 59" xfId="129"/>
    <cellStyle name="常规 72" xfId="130"/>
    <cellStyle name="适中 46 2" xfId="131"/>
    <cellStyle name="好 46" xfId="132"/>
    <cellStyle name="强调文字颜色 1 43" xfId="133"/>
    <cellStyle name="强调文字颜色 6 43" xfId="134"/>
    <cellStyle name="汇总 46" xfId="135"/>
    <cellStyle name="计算 46" xfId="136"/>
    <cellStyle name="检查单元格 10" xfId="137"/>
    <cellStyle name="检查单元格 46" xfId="138"/>
    <cellStyle name="解释性文本 10" xfId="139"/>
    <cellStyle name="解释性文本 46" xfId="140"/>
    <cellStyle name="警告文本 10" xfId="141"/>
    <cellStyle name="警告文本 46" xfId="142"/>
    <cellStyle name="链接单元格 10" xfId="143"/>
    <cellStyle name="链接单元格 46" xfId="144"/>
    <cellStyle name="千位分隔 2" xfId="145"/>
    <cellStyle name="千位分隔 2 10" xfId="146"/>
    <cellStyle name="强调文字颜色 4 10" xfId="147"/>
    <cellStyle name="强调文字颜色 4 46" xfId="148"/>
    <cellStyle name="强调文字颜色 5 10" xfId="149"/>
    <cellStyle name="强调文字颜色 5 46" xfId="150"/>
    <cellStyle name="强调文字颜色 6 46" xfId="151"/>
    <cellStyle name="适中 10" xfId="152"/>
    <cellStyle name="注释 46 2" xfId="153"/>
    <cellStyle name="输出 46" xfId="154"/>
    <cellStyle name="输入 46" xfId="155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0"/>
  <sheetViews>
    <sheetView workbookViewId="0">
      <selection activeCell="M14" sqref="M14"/>
    </sheetView>
  </sheetViews>
  <sheetFormatPr defaultColWidth="9" defaultRowHeight="13.5"/>
  <sheetData>
    <row r="2" ht="30.75" customHeight="1"/>
    <row r="3" ht="31.5" spans="1:14">
      <c r="A3" s="277" t="s">
        <v>0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</row>
    <row r="4" ht="20.25" spans="2:5">
      <c r="B4" s="278"/>
      <c r="C4" s="278"/>
      <c r="D4" s="278"/>
      <c r="E4" s="278"/>
    </row>
    <row r="5" ht="20.25" spans="2:5">
      <c r="B5" s="278"/>
      <c r="C5" s="278"/>
      <c r="D5" s="278"/>
      <c r="E5" s="278"/>
    </row>
    <row r="6" ht="20.25" spans="2:5">
      <c r="B6" s="278"/>
      <c r="C6" s="278"/>
      <c r="D6" s="278"/>
      <c r="E6" s="278"/>
    </row>
    <row r="7" ht="44.25" customHeight="1" spans="3:11">
      <c r="C7" s="278"/>
      <c r="D7" s="279" t="s">
        <v>1</v>
      </c>
      <c r="E7" s="278"/>
      <c r="G7" s="280" t="s">
        <v>2</v>
      </c>
      <c r="H7" s="281"/>
      <c r="I7" s="281"/>
      <c r="J7" s="281"/>
      <c r="K7" s="281"/>
    </row>
    <row r="8" ht="54.75" customHeight="1" spans="3:11">
      <c r="C8" s="278"/>
      <c r="D8" s="279" t="s">
        <v>3</v>
      </c>
      <c r="E8" s="278"/>
      <c r="G8" s="282"/>
      <c r="H8" s="283"/>
      <c r="I8" s="283"/>
      <c r="J8" s="283"/>
      <c r="K8" s="283"/>
    </row>
    <row r="9" ht="53.25" customHeight="1" spans="3:11">
      <c r="C9" s="278"/>
      <c r="D9" s="279" t="s">
        <v>4</v>
      </c>
      <c r="E9" s="278"/>
      <c r="G9" s="282"/>
      <c r="H9" s="283"/>
      <c r="I9" s="283"/>
      <c r="J9" s="283"/>
      <c r="K9" s="283"/>
    </row>
    <row r="10" ht="64.5" customHeight="1" spans="3:11">
      <c r="C10" s="278"/>
      <c r="D10" s="279" t="s">
        <v>5</v>
      </c>
      <c r="E10" s="278"/>
      <c r="G10" s="282"/>
      <c r="H10" s="283"/>
      <c r="I10" s="283"/>
      <c r="J10" s="283"/>
      <c r="K10" s="283"/>
    </row>
  </sheetData>
  <mergeCells count="1">
    <mergeCell ref="A3:N3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16" sqref="D16"/>
    </sheetView>
  </sheetViews>
  <sheetFormatPr defaultColWidth="9" defaultRowHeight="13.5" outlineLevelCol="3"/>
  <cols>
    <col min="2" max="2" width="32.25" customWidth="1"/>
    <col min="3" max="3" width="15" customWidth="1"/>
    <col min="4" max="4" width="64.375" style="77" customWidth="1"/>
  </cols>
  <sheetData>
    <row r="1" customFormat="1" spans="1:4">
      <c r="A1" s="1" t="s">
        <v>114</v>
      </c>
      <c r="D1" s="77"/>
    </row>
    <row r="2" customFormat="1" ht="25.5" spans="1:4">
      <c r="A2" s="2" t="s">
        <v>115</v>
      </c>
      <c r="B2" s="2"/>
      <c r="C2" s="2"/>
      <c r="D2" s="2"/>
    </row>
    <row r="3" customFormat="1" ht="36" customHeight="1" spans="1:4">
      <c r="A3" s="3" t="s">
        <v>199</v>
      </c>
      <c r="B3" s="4"/>
      <c r="C3" s="4"/>
      <c r="D3" s="5" t="s">
        <v>44</v>
      </c>
    </row>
    <row r="4" customFormat="1" ht="20.1" customHeight="1" spans="1:4">
      <c r="A4" s="6" t="s">
        <v>117</v>
      </c>
      <c r="B4" s="6" t="s">
        <v>118</v>
      </c>
      <c r="C4" s="7" t="s">
        <v>119</v>
      </c>
      <c r="D4" s="6" t="s">
        <v>120</v>
      </c>
    </row>
    <row r="5" customFormat="1" ht="30" customHeight="1" spans="1:4">
      <c r="A5" s="6" t="s">
        <v>200</v>
      </c>
      <c r="B5" s="11" t="s">
        <v>122</v>
      </c>
      <c r="C5" s="11">
        <f>SUM(C6:C9)</f>
        <v>1040000</v>
      </c>
      <c r="D5" s="12"/>
    </row>
    <row r="6" customFormat="1" ht="39" customHeight="1" spans="1:4">
      <c r="A6" s="78"/>
      <c r="B6" s="79" t="s">
        <v>201</v>
      </c>
      <c r="C6" s="80">
        <v>220000</v>
      </c>
      <c r="D6" s="81" t="s">
        <v>202</v>
      </c>
    </row>
    <row r="7" customFormat="1" ht="30" customHeight="1" spans="1:4">
      <c r="A7" s="78"/>
      <c r="B7" s="82" t="s">
        <v>203</v>
      </c>
      <c r="C7" s="12">
        <v>470000</v>
      </c>
      <c r="D7" s="13" t="s">
        <v>204</v>
      </c>
    </row>
    <row r="8" customFormat="1" ht="30" customHeight="1" spans="1:4">
      <c r="A8" s="78"/>
      <c r="B8" s="76" t="s">
        <v>205</v>
      </c>
      <c r="C8" s="12">
        <v>350000</v>
      </c>
      <c r="D8" s="15" t="s">
        <v>206</v>
      </c>
    </row>
    <row r="9" customFormat="1" ht="30" customHeight="1" spans="1:4">
      <c r="A9" s="8"/>
      <c r="B9" s="76"/>
      <c r="C9" s="12"/>
      <c r="D9" s="15"/>
    </row>
  </sheetData>
  <mergeCells count="2">
    <mergeCell ref="A2:D2"/>
    <mergeCell ref="A5:A9"/>
  </mergeCells>
  <pageMargins left="1.14513888888889" right="0.751388888888889" top="1" bottom="1" header="0.511805555555556" footer="0.511805555555556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C6" sqref="C6"/>
    </sheetView>
  </sheetViews>
  <sheetFormatPr defaultColWidth="9" defaultRowHeight="13.5" outlineLevelCol="3"/>
  <cols>
    <col min="1" max="1" width="10.25" customWidth="1"/>
    <col min="2" max="2" width="29.875" customWidth="1"/>
    <col min="3" max="3" width="15" customWidth="1"/>
    <col min="4" max="4" width="59.625" customWidth="1"/>
  </cols>
  <sheetData>
    <row r="1" ht="24" customHeight="1" spans="1:1">
      <c r="A1" s="1" t="s">
        <v>114</v>
      </c>
    </row>
    <row r="2" ht="25.5" spans="1:4">
      <c r="A2" s="2" t="s">
        <v>115</v>
      </c>
      <c r="B2" s="2"/>
      <c r="C2" s="2"/>
      <c r="D2" s="2"/>
    </row>
    <row r="3" ht="32.25" customHeight="1" spans="1:4">
      <c r="A3" s="3" t="s">
        <v>178</v>
      </c>
      <c r="B3" s="4" t="s">
        <v>207</v>
      </c>
      <c r="C3" s="4"/>
      <c r="D3" s="5" t="s">
        <v>44</v>
      </c>
    </row>
    <row r="4" spans="1:4">
      <c r="A4" s="6" t="s">
        <v>117</v>
      </c>
      <c r="B4" s="6" t="s">
        <v>118</v>
      </c>
      <c r="C4" s="7" t="s">
        <v>119</v>
      </c>
      <c r="D4" s="6" t="s">
        <v>120</v>
      </c>
    </row>
    <row r="5" spans="1:4">
      <c r="A5" s="8"/>
      <c r="B5" s="8"/>
      <c r="C5" s="9"/>
      <c r="D5" s="8"/>
    </row>
    <row r="6" ht="20.1" customHeight="1" spans="1:4">
      <c r="A6" s="10" t="s">
        <v>33</v>
      </c>
      <c r="B6" s="11" t="s">
        <v>122</v>
      </c>
      <c r="C6" s="11">
        <f>SUM(C7:C15)</f>
        <v>6040059</v>
      </c>
      <c r="D6" s="12"/>
    </row>
    <row r="7" ht="20.1" customHeight="1" spans="1:4">
      <c r="A7" s="10"/>
      <c r="B7" s="13" t="s">
        <v>208</v>
      </c>
      <c r="C7" s="12">
        <v>332547</v>
      </c>
      <c r="D7" s="13" t="s">
        <v>209</v>
      </c>
    </row>
    <row r="8" ht="20.1" customHeight="1" spans="1:4">
      <c r="A8" s="10"/>
      <c r="B8" s="13" t="s">
        <v>210</v>
      </c>
      <c r="C8" s="12">
        <v>1100000</v>
      </c>
      <c r="D8" s="13" t="s">
        <v>211</v>
      </c>
    </row>
    <row r="9" ht="20.1" customHeight="1" spans="1:4">
      <c r="A9" s="10"/>
      <c r="B9" s="13" t="s">
        <v>212</v>
      </c>
      <c r="C9" s="12">
        <v>522000</v>
      </c>
      <c r="D9" s="13" t="s">
        <v>213</v>
      </c>
    </row>
    <row r="10" ht="20.1" customHeight="1" spans="1:4">
      <c r="A10" s="10"/>
      <c r="B10" s="13" t="s">
        <v>214</v>
      </c>
      <c r="C10" s="12">
        <v>566352</v>
      </c>
      <c r="D10" s="13" t="s">
        <v>215</v>
      </c>
    </row>
    <row r="11" ht="20.1" customHeight="1" spans="1:4">
      <c r="A11" s="10"/>
      <c r="B11" s="13" t="s">
        <v>216</v>
      </c>
      <c r="C11" s="12">
        <v>38325</v>
      </c>
      <c r="D11" s="13" t="s">
        <v>217</v>
      </c>
    </row>
    <row r="12" ht="20.1" customHeight="1" spans="1:4">
      <c r="A12" s="10"/>
      <c r="B12" s="13" t="s">
        <v>218</v>
      </c>
      <c r="C12" s="12">
        <v>60000</v>
      </c>
      <c r="D12" s="13" t="s">
        <v>219</v>
      </c>
    </row>
    <row r="13" ht="20.1" customHeight="1" spans="1:4">
      <c r="A13" s="10"/>
      <c r="B13" s="13" t="s">
        <v>220</v>
      </c>
      <c r="C13" s="12">
        <v>2720835</v>
      </c>
      <c r="D13" s="13"/>
    </row>
    <row r="14" ht="20.1" customHeight="1" spans="1:4">
      <c r="A14" s="10"/>
      <c r="B14" s="13" t="s">
        <v>221</v>
      </c>
      <c r="C14" s="12">
        <v>700000</v>
      </c>
      <c r="D14" s="13" t="s">
        <v>222</v>
      </c>
    </row>
    <row r="15" ht="20.1" customHeight="1" spans="1:4">
      <c r="A15" s="10"/>
      <c r="B15" s="76"/>
      <c r="C15" s="41"/>
      <c r="D15" s="13"/>
    </row>
  </sheetData>
  <mergeCells count="6">
    <mergeCell ref="A2:D2"/>
    <mergeCell ref="A4:A5"/>
    <mergeCell ref="A6:A15"/>
    <mergeCell ref="B4:B5"/>
    <mergeCell ref="C4:C5"/>
    <mergeCell ref="D4:D5"/>
  </mergeCells>
  <pageMargins left="1.14513888888889" right="0.751388888888889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B12" sqref="B12"/>
    </sheetView>
  </sheetViews>
  <sheetFormatPr defaultColWidth="9" defaultRowHeight="13.5" outlineLevelCol="3"/>
  <cols>
    <col min="1" max="1" width="11.25" customWidth="1"/>
    <col min="2" max="2" width="29.875" customWidth="1"/>
    <col min="3" max="3" width="15" customWidth="1"/>
    <col min="4" max="4" width="59.625" customWidth="1"/>
  </cols>
  <sheetData>
    <row r="1" ht="24" customHeight="1" spans="1:1">
      <c r="A1" s="1" t="s">
        <v>114</v>
      </c>
    </row>
    <row r="2" ht="25.5" spans="1:4">
      <c r="A2" s="2" t="s">
        <v>223</v>
      </c>
      <c r="B2" s="2"/>
      <c r="C2" s="2"/>
      <c r="D2" s="2"/>
    </row>
    <row r="3" ht="42" customHeight="1" spans="1:4">
      <c r="A3" s="3" t="s">
        <v>224</v>
      </c>
      <c r="B3" s="4"/>
      <c r="C3" s="4"/>
      <c r="D3" s="5" t="s">
        <v>44</v>
      </c>
    </row>
    <row r="4" spans="1:4">
      <c r="A4" s="6" t="s">
        <v>117</v>
      </c>
      <c r="B4" s="6" t="s">
        <v>118</v>
      </c>
      <c r="C4" s="7" t="s">
        <v>119</v>
      </c>
      <c r="D4" s="6" t="s">
        <v>120</v>
      </c>
    </row>
    <row r="5" spans="1:4">
      <c r="A5" s="8"/>
      <c r="B5" s="8"/>
      <c r="C5" s="9"/>
      <c r="D5" s="8"/>
    </row>
    <row r="6" ht="20.1" customHeight="1" spans="1:4">
      <c r="A6" s="10" t="s">
        <v>35</v>
      </c>
      <c r="B6" s="11" t="s">
        <v>122</v>
      </c>
      <c r="C6" s="11">
        <f>SUM(C7:C13)</f>
        <v>1541850</v>
      </c>
      <c r="D6" s="12"/>
    </row>
    <row r="7" ht="20.1" customHeight="1" spans="1:4">
      <c r="A7" s="10"/>
      <c r="B7" s="13" t="s">
        <v>225</v>
      </c>
      <c r="C7" s="12">
        <v>550000</v>
      </c>
      <c r="D7" s="13" t="s">
        <v>226</v>
      </c>
    </row>
    <row r="8" ht="20.1" customHeight="1" spans="1:4">
      <c r="A8" s="10"/>
      <c r="B8" s="13" t="s">
        <v>227</v>
      </c>
      <c r="C8" s="12">
        <v>63000</v>
      </c>
      <c r="D8" s="13"/>
    </row>
    <row r="9" ht="20.1" customHeight="1" spans="1:4">
      <c r="A9" s="10"/>
      <c r="B9" s="13" t="s">
        <v>216</v>
      </c>
      <c r="C9" s="12">
        <v>9125</v>
      </c>
      <c r="D9" s="13"/>
    </row>
    <row r="10" ht="20.1" customHeight="1" spans="1:4">
      <c r="A10" s="10"/>
      <c r="B10" s="13" t="s">
        <v>228</v>
      </c>
      <c r="C10" s="12">
        <v>103432</v>
      </c>
      <c r="D10" s="13" t="s">
        <v>229</v>
      </c>
    </row>
    <row r="11" ht="20.1" customHeight="1" spans="1:4">
      <c r="A11" s="10"/>
      <c r="B11" s="13" t="s">
        <v>230</v>
      </c>
      <c r="C11" s="12">
        <v>211942</v>
      </c>
      <c r="D11" s="13" t="s">
        <v>231</v>
      </c>
    </row>
    <row r="12" ht="20.1" customHeight="1" spans="1:4">
      <c r="A12" s="10"/>
      <c r="B12" s="13" t="s">
        <v>232</v>
      </c>
      <c r="C12" s="12">
        <v>604351</v>
      </c>
      <c r="D12" s="13" t="s">
        <v>231</v>
      </c>
    </row>
    <row r="13" ht="20.1" customHeight="1" spans="1:4">
      <c r="A13" s="10"/>
      <c r="B13" s="13"/>
      <c r="C13" s="12"/>
      <c r="D13" s="15"/>
    </row>
    <row r="14" ht="22.5" customHeight="1" spans="1:4">
      <c r="A14" s="16"/>
      <c r="D14" s="17"/>
    </row>
    <row r="15" s="1" customFormat="1" ht="21" customHeight="1" spans="1:1">
      <c r="A15" s="18"/>
    </row>
  </sheetData>
  <mergeCells count="6">
    <mergeCell ref="A2:D2"/>
    <mergeCell ref="A4:A5"/>
    <mergeCell ref="A6:A13"/>
    <mergeCell ref="B4:B5"/>
    <mergeCell ref="C4:C5"/>
    <mergeCell ref="D4:D5"/>
  </mergeCells>
  <pageMargins left="1.14513888888889" right="0.751388888888889" top="1" bottom="1" header="0.511805555555556" footer="0.51180555555555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C15" sqref="C15"/>
    </sheetView>
  </sheetViews>
  <sheetFormatPr defaultColWidth="9" defaultRowHeight="13.5" outlineLevelCol="3"/>
  <cols>
    <col min="1" max="1" width="12.25" customWidth="1"/>
    <col min="2" max="2" width="29.875" customWidth="1"/>
    <col min="3" max="3" width="15" customWidth="1"/>
    <col min="4" max="4" width="59.625" customWidth="1"/>
  </cols>
  <sheetData>
    <row r="1" ht="24" customHeight="1" spans="1:1">
      <c r="A1" s="1" t="s">
        <v>114</v>
      </c>
    </row>
    <row r="2" ht="25.5" spans="1:4">
      <c r="A2" s="2" t="s">
        <v>115</v>
      </c>
      <c r="B2" s="2"/>
      <c r="C2" s="2"/>
      <c r="D2" s="2"/>
    </row>
    <row r="3" ht="32.25" customHeight="1" spans="1:4">
      <c r="A3" s="3" t="s">
        <v>178</v>
      </c>
      <c r="B3" s="4" t="s">
        <v>233</v>
      </c>
      <c r="C3" s="4"/>
      <c r="D3" s="5" t="s">
        <v>44</v>
      </c>
    </row>
    <row r="4" spans="1:4">
      <c r="A4" s="6" t="s">
        <v>117</v>
      </c>
      <c r="B4" s="6" t="s">
        <v>118</v>
      </c>
      <c r="C4" s="7" t="s">
        <v>119</v>
      </c>
      <c r="D4" s="6" t="s">
        <v>120</v>
      </c>
    </row>
    <row r="5" spans="1:4">
      <c r="A5" s="8"/>
      <c r="B5" s="8"/>
      <c r="C5" s="9"/>
      <c r="D5" s="8"/>
    </row>
    <row r="6" ht="20.1" customHeight="1" spans="1:4">
      <c r="A6" s="10" t="s">
        <v>36</v>
      </c>
      <c r="B6" s="11" t="s">
        <v>122</v>
      </c>
      <c r="C6" s="11">
        <f>SUM(C7:C10)</f>
        <v>100000</v>
      </c>
      <c r="D6" s="12"/>
    </row>
    <row r="7" ht="20.1" customHeight="1" spans="1:4">
      <c r="A7" s="10"/>
      <c r="B7" s="13" t="s">
        <v>234</v>
      </c>
      <c r="C7" s="12">
        <v>30000</v>
      </c>
      <c r="D7" s="12"/>
    </row>
    <row r="8" ht="20.1" customHeight="1" spans="1:4">
      <c r="A8" s="10"/>
      <c r="B8" s="13" t="s">
        <v>235</v>
      </c>
      <c r="C8" s="12">
        <v>40000</v>
      </c>
      <c r="D8" s="13" t="s">
        <v>236</v>
      </c>
    </row>
    <row r="9" ht="20.1" customHeight="1" spans="1:4">
      <c r="A9" s="10"/>
      <c r="B9" s="13" t="s">
        <v>237</v>
      </c>
      <c r="C9" s="12">
        <v>30000</v>
      </c>
      <c r="D9" s="13" t="s">
        <v>238</v>
      </c>
    </row>
    <row r="10" ht="20.1" customHeight="1" spans="1:4">
      <c r="A10" s="10"/>
      <c r="B10" s="13"/>
      <c r="C10" s="12"/>
      <c r="D10" s="15"/>
    </row>
  </sheetData>
  <mergeCells count="6">
    <mergeCell ref="A2:D2"/>
    <mergeCell ref="A4:A5"/>
    <mergeCell ref="A6:A10"/>
    <mergeCell ref="B4:B5"/>
    <mergeCell ref="C4:C5"/>
    <mergeCell ref="D4:D5"/>
  </mergeCells>
  <pageMargins left="1.14513888888889" right="0.751388888888889" top="1" bottom="1" header="0.511805555555556" footer="0.51180555555555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C26" sqref="C26"/>
    </sheetView>
  </sheetViews>
  <sheetFormatPr defaultColWidth="9" defaultRowHeight="13.5" outlineLevelCol="3"/>
  <cols>
    <col min="1" max="1" width="9" style="51"/>
    <col min="2" max="2" width="31.875" style="51" customWidth="1"/>
    <col min="3" max="3" width="15.625" style="51" customWidth="1"/>
    <col min="4" max="4" width="70.75" style="52" customWidth="1"/>
    <col min="5" max="16384" width="9" style="51"/>
  </cols>
  <sheetData>
    <row r="1" ht="45" customHeight="1" spans="1:4">
      <c r="A1" s="53" t="s">
        <v>239</v>
      </c>
      <c r="B1" s="53"/>
      <c r="C1" s="53"/>
      <c r="D1" s="54"/>
    </row>
    <row r="2" ht="24" customHeight="1" spans="1:4">
      <c r="A2" s="55" t="s">
        <v>240</v>
      </c>
      <c r="B2" s="55"/>
      <c r="C2" s="56"/>
      <c r="D2" s="57" t="s">
        <v>44</v>
      </c>
    </row>
    <row r="3" spans="1:4">
      <c r="A3" s="58" t="s">
        <v>117</v>
      </c>
      <c r="B3" s="58" t="s">
        <v>118</v>
      </c>
      <c r="C3" s="59" t="s">
        <v>119</v>
      </c>
      <c r="D3" s="59" t="s">
        <v>120</v>
      </c>
    </row>
    <row r="4" spans="1:4">
      <c r="A4" s="60"/>
      <c r="B4" s="60"/>
      <c r="C4" s="61"/>
      <c r="D4" s="61"/>
    </row>
    <row r="5" spans="1:4">
      <c r="A5" s="62" t="s">
        <v>241</v>
      </c>
      <c r="B5" s="63" t="s">
        <v>122</v>
      </c>
      <c r="C5" s="29">
        <f>SUM(C6:C28)</f>
        <v>19428212</v>
      </c>
      <c r="D5" s="64"/>
    </row>
    <row r="6" spans="1:4">
      <c r="A6" s="65"/>
      <c r="B6" s="66" t="s">
        <v>242</v>
      </c>
      <c r="C6" s="43">
        <v>4230560</v>
      </c>
      <c r="D6" s="45" t="s">
        <v>243</v>
      </c>
    </row>
    <row r="7" spans="1:4">
      <c r="A7" s="65"/>
      <c r="B7" s="66" t="s">
        <v>244</v>
      </c>
      <c r="C7" s="43">
        <v>659432</v>
      </c>
      <c r="D7" s="45" t="s">
        <v>245</v>
      </c>
    </row>
    <row r="8" spans="1:4">
      <c r="A8" s="65"/>
      <c r="B8" s="66" t="s">
        <v>246</v>
      </c>
      <c r="C8" s="43">
        <v>2614184</v>
      </c>
      <c r="D8" s="45" t="s">
        <v>247</v>
      </c>
    </row>
    <row r="9" spans="1:4">
      <c r="A9" s="65"/>
      <c r="B9" s="66" t="s">
        <v>248</v>
      </c>
      <c r="C9" s="43">
        <v>715432</v>
      </c>
      <c r="D9" s="45" t="s">
        <v>249</v>
      </c>
    </row>
    <row r="10" spans="1:4">
      <c r="A10" s="65"/>
      <c r="B10" s="66" t="s">
        <v>250</v>
      </c>
      <c r="C10" s="43">
        <v>150000</v>
      </c>
      <c r="D10" s="67"/>
    </row>
    <row r="11" ht="50.1" customHeight="1" spans="1:4">
      <c r="A11" s="65"/>
      <c r="B11" s="68" t="s">
        <v>251</v>
      </c>
      <c r="C11" s="69">
        <f>3620000+37360</f>
        <v>3657360</v>
      </c>
      <c r="D11" s="67" t="s">
        <v>252</v>
      </c>
    </row>
    <row r="12" spans="1:4">
      <c r="A12" s="65"/>
      <c r="B12" s="68" t="s">
        <v>253</v>
      </c>
      <c r="C12" s="69">
        <v>975825</v>
      </c>
      <c r="D12" s="45" t="s">
        <v>254</v>
      </c>
    </row>
    <row r="13" spans="1:4">
      <c r="A13" s="65"/>
      <c r="B13" s="68" t="s">
        <v>255</v>
      </c>
      <c r="C13" s="69">
        <v>194724</v>
      </c>
      <c r="D13" s="45" t="s">
        <v>254</v>
      </c>
    </row>
    <row r="14" spans="1:4">
      <c r="A14" s="65"/>
      <c r="B14" s="45" t="s">
        <v>256</v>
      </c>
      <c r="C14" s="43">
        <v>960000</v>
      </c>
      <c r="D14" s="67" t="s">
        <v>257</v>
      </c>
    </row>
    <row r="15" spans="1:4">
      <c r="A15" s="65"/>
      <c r="B15" s="45" t="s">
        <v>258</v>
      </c>
      <c r="C15" s="50">
        <v>15000</v>
      </c>
      <c r="D15" s="67" t="s">
        <v>259</v>
      </c>
    </row>
    <row r="16" spans="1:4">
      <c r="A16" s="65"/>
      <c r="B16" s="45" t="s">
        <v>260</v>
      </c>
      <c r="C16" s="43">
        <v>232000</v>
      </c>
      <c r="D16" s="45" t="s">
        <v>261</v>
      </c>
    </row>
    <row r="17" spans="1:4">
      <c r="A17" s="65"/>
      <c r="B17" s="45" t="s">
        <v>262</v>
      </c>
      <c r="C17" s="43">
        <v>22095</v>
      </c>
      <c r="D17" s="67"/>
    </row>
    <row r="18" spans="1:4">
      <c r="A18" s="65"/>
      <c r="B18" s="66" t="s">
        <v>263</v>
      </c>
      <c r="C18" s="43">
        <v>70000</v>
      </c>
      <c r="D18" s="67" t="s">
        <v>264</v>
      </c>
    </row>
    <row r="19" spans="1:4">
      <c r="A19" s="65"/>
      <c r="B19" s="66" t="s">
        <v>265</v>
      </c>
      <c r="C19" s="43">
        <v>50000</v>
      </c>
      <c r="D19" s="67"/>
    </row>
    <row r="20" spans="1:4">
      <c r="A20" s="65"/>
      <c r="B20" s="66" t="s">
        <v>266</v>
      </c>
      <c r="C20" s="43">
        <v>300000</v>
      </c>
      <c r="D20" s="67"/>
    </row>
    <row r="21" spans="1:4">
      <c r="A21" s="65"/>
      <c r="B21" s="66" t="s">
        <v>267</v>
      </c>
      <c r="C21" s="69">
        <v>1870000</v>
      </c>
      <c r="D21" s="45" t="s">
        <v>268</v>
      </c>
    </row>
    <row r="22" spans="1:4">
      <c r="A22" s="65"/>
      <c r="B22" s="66" t="s">
        <v>269</v>
      </c>
      <c r="C22" s="43">
        <v>4200</v>
      </c>
      <c r="D22" s="67"/>
    </row>
    <row r="23" spans="1:4">
      <c r="A23" s="65"/>
      <c r="B23" s="66" t="s">
        <v>270</v>
      </c>
      <c r="C23" s="43">
        <v>38400</v>
      </c>
      <c r="D23" s="67"/>
    </row>
    <row r="24" ht="17.1" customHeight="1" spans="1:4">
      <c r="A24" s="65"/>
      <c r="B24" s="66" t="s">
        <v>271</v>
      </c>
      <c r="C24" s="69">
        <v>20000</v>
      </c>
      <c r="D24" s="67"/>
    </row>
    <row r="25" ht="21" customHeight="1" spans="1:4">
      <c r="A25" s="65"/>
      <c r="B25" s="68" t="s">
        <v>272</v>
      </c>
      <c r="C25" s="69">
        <v>117000</v>
      </c>
      <c r="D25" s="67" t="s">
        <v>273</v>
      </c>
    </row>
    <row r="26" ht="23.1" customHeight="1" spans="1:4">
      <c r="A26" s="65"/>
      <c r="B26" s="67" t="s">
        <v>274</v>
      </c>
      <c r="C26" s="69">
        <v>162000</v>
      </c>
      <c r="D26" s="67" t="s">
        <v>275</v>
      </c>
    </row>
    <row r="27" ht="30.95" customHeight="1" spans="1:4">
      <c r="A27" s="65"/>
      <c r="B27" s="68" t="s">
        <v>276</v>
      </c>
      <c r="C27" s="69">
        <v>2320000</v>
      </c>
      <c r="D27" s="67" t="s">
        <v>277</v>
      </c>
    </row>
    <row r="28" spans="1:4">
      <c r="A28" s="70"/>
      <c r="B28" s="68" t="s">
        <v>278</v>
      </c>
      <c r="C28" s="69">
        <v>50000</v>
      </c>
      <c r="D28" s="67" t="s">
        <v>279</v>
      </c>
    </row>
    <row r="29" spans="1:4">
      <c r="A29" s="71"/>
      <c r="B29" s="72"/>
      <c r="C29" s="72"/>
      <c r="D29" s="73"/>
    </row>
    <row r="30" ht="27.95" customHeight="1" spans="1:4">
      <c r="A30" s="74"/>
      <c r="D30" s="75"/>
    </row>
  </sheetData>
  <mergeCells count="7">
    <mergeCell ref="A1:D1"/>
    <mergeCell ref="A2:B2"/>
    <mergeCell ref="A3:A4"/>
    <mergeCell ref="A5:A28"/>
    <mergeCell ref="B3:B4"/>
    <mergeCell ref="C3:C4"/>
    <mergeCell ref="D3:D4"/>
  </mergeCells>
  <pageMargins left="1.14513888888889" right="0.751388888888889" top="0.802777777777778" bottom="0.802777777777778" header="0.511805555555556" footer="0.511805555555556"/>
  <pageSetup paperSize="9" scale="9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workbookViewId="0">
      <selection activeCell="D11" sqref="D11:D12"/>
    </sheetView>
  </sheetViews>
  <sheetFormatPr defaultColWidth="9" defaultRowHeight="14.25" outlineLevelCol="3"/>
  <cols>
    <col min="1" max="1" width="12.375" style="46" customWidth="1"/>
    <col min="2" max="2" width="21.25" style="46" customWidth="1"/>
    <col min="3" max="3" width="18.875" style="46" customWidth="1"/>
    <col min="4" max="4" width="63.875" style="46" customWidth="1"/>
    <col min="5" max="254" width="38.75" style="46" customWidth="1"/>
    <col min="255" max="16384" width="9" style="46"/>
  </cols>
  <sheetData>
    <row r="2" ht="25.5" spans="1:4">
      <c r="A2" s="21" t="s">
        <v>115</v>
      </c>
      <c r="B2" s="21"/>
      <c r="C2" s="21"/>
      <c r="D2" s="21"/>
    </row>
    <row r="3" ht="35.1" customHeight="1" spans="1:4">
      <c r="A3" s="47" t="s">
        <v>280</v>
      </c>
      <c r="B3" s="48"/>
      <c r="C3" s="48"/>
      <c r="D3" s="49" t="s">
        <v>44</v>
      </c>
    </row>
    <row r="4" spans="1:4">
      <c r="A4" s="25" t="s">
        <v>117</v>
      </c>
      <c r="B4" s="25" t="s">
        <v>118</v>
      </c>
      <c r="C4" s="26" t="s">
        <v>119</v>
      </c>
      <c r="D4" s="25" t="s">
        <v>120</v>
      </c>
    </row>
    <row r="5" ht="30" customHeight="1" spans="1:4">
      <c r="A5" s="27"/>
      <c r="B5" s="27"/>
      <c r="C5" s="28"/>
      <c r="D5" s="27"/>
    </row>
    <row r="6" ht="24.95" customHeight="1" spans="1:4">
      <c r="A6" s="29" t="s">
        <v>281</v>
      </c>
      <c r="B6" s="30" t="s">
        <v>122</v>
      </c>
      <c r="C6" s="30">
        <f>SUM(C7:C15)</f>
        <v>3208900</v>
      </c>
      <c r="D6" s="31"/>
    </row>
    <row r="7" ht="30" customHeight="1" spans="1:4">
      <c r="A7" s="29"/>
      <c r="B7" s="35" t="s">
        <v>282</v>
      </c>
      <c r="C7" s="50">
        <v>300000</v>
      </c>
      <c r="D7" s="32" t="s">
        <v>283</v>
      </c>
    </row>
    <row r="8" ht="27" customHeight="1" spans="1:4">
      <c r="A8" s="29"/>
      <c r="B8" s="32" t="s">
        <v>284</v>
      </c>
      <c r="C8" s="31">
        <v>80000</v>
      </c>
      <c r="D8" s="32" t="s">
        <v>285</v>
      </c>
    </row>
    <row r="9" ht="24.95" customHeight="1" spans="1:4">
      <c r="A9" s="29"/>
      <c r="B9" s="32" t="s">
        <v>286</v>
      </c>
      <c r="C9" s="31">
        <v>800000</v>
      </c>
      <c r="D9" s="32" t="s">
        <v>287</v>
      </c>
    </row>
    <row r="10" ht="24.95" customHeight="1" spans="1:4">
      <c r="A10" s="29"/>
      <c r="B10" s="32" t="s">
        <v>288</v>
      </c>
      <c r="C10" s="31">
        <v>500000</v>
      </c>
      <c r="D10" s="32" t="s">
        <v>289</v>
      </c>
    </row>
    <row r="11" ht="24.95" customHeight="1" spans="1:4">
      <c r="A11" s="29"/>
      <c r="B11" s="35" t="s">
        <v>290</v>
      </c>
      <c r="C11" s="31">
        <v>1337500</v>
      </c>
      <c r="D11" s="32" t="s">
        <v>291</v>
      </c>
    </row>
    <row r="12" ht="24.95" customHeight="1" spans="1:4">
      <c r="A12" s="29"/>
      <c r="B12" s="13" t="s">
        <v>292</v>
      </c>
      <c r="C12" s="12">
        <v>121400</v>
      </c>
      <c r="D12" s="13" t="s">
        <v>293</v>
      </c>
    </row>
    <row r="13" ht="24.95" customHeight="1" spans="1:4">
      <c r="A13" s="29"/>
      <c r="B13" s="32" t="s">
        <v>294</v>
      </c>
      <c r="C13" s="31">
        <v>40000</v>
      </c>
      <c r="D13" s="32" t="s">
        <v>295</v>
      </c>
    </row>
    <row r="14" ht="24.95" customHeight="1" spans="1:4">
      <c r="A14" s="29"/>
      <c r="B14" s="32" t="s">
        <v>296</v>
      </c>
      <c r="C14" s="31">
        <v>30000</v>
      </c>
      <c r="D14" s="32" t="s">
        <v>297</v>
      </c>
    </row>
    <row r="15" ht="24.95" customHeight="1" spans="1:4">
      <c r="A15" s="29"/>
      <c r="B15" s="32"/>
      <c r="C15" s="31"/>
      <c r="D15" s="35"/>
    </row>
  </sheetData>
  <mergeCells count="6">
    <mergeCell ref="A2:D2"/>
    <mergeCell ref="A4:A5"/>
    <mergeCell ref="A6:A15"/>
    <mergeCell ref="B4:B5"/>
    <mergeCell ref="C4:C5"/>
    <mergeCell ref="D4:D5"/>
  </mergeCells>
  <pageMargins left="1.14513888888889" right="0.751388888888889" top="1" bottom="1" header="0.511805555555556" footer="0.51180555555555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D14" sqref="D14"/>
    </sheetView>
  </sheetViews>
  <sheetFormatPr defaultColWidth="9" defaultRowHeight="13.5" outlineLevelCol="3"/>
  <cols>
    <col min="2" max="2" width="29.875" customWidth="1"/>
    <col min="3" max="3" width="15" customWidth="1"/>
    <col min="4" max="4" width="59.625" customWidth="1"/>
  </cols>
  <sheetData>
    <row r="1" ht="24" customHeight="1" spans="1:1">
      <c r="A1" s="1" t="s">
        <v>114</v>
      </c>
    </row>
    <row r="2" ht="25.5" spans="1:4">
      <c r="A2" s="2" t="s">
        <v>115</v>
      </c>
      <c r="B2" s="2"/>
      <c r="C2" s="2"/>
      <c r="D2" s="2"/>
    </row>
    <row r="3" ht="32.25" customHeight="1" spans="1:4">
      <c r="A3" s="3" t="s">
        <v>298</v>
      </c>
      <c r="B3" s="4"/>
      <c r="C3" s="4"/>
      <c r="D3" s="5" t="s">
        <v>44</v>
      </c>
    </row>
    <row r="4" spans="1:4">
      <c r="A4" s="6" t="s">
        <v>117</v>
      </c>
      <c r="B4" s="6" t="s">
        <v>118</v>
      </c>
      <c r="C4" s="7" t="s">
        <v>119</v>
      </c>
      <c r="D4" s="6" t="s">
        <v>120</v>
      </c>
    </row>
    <row r="5" spans="1:4">
      <c r="A5" s="8"/>
      <c r="B5" s="8"/>
      <c r="C5" s="9"/>
      <c r="D5" s="8"/>
    </row>
    <row r="6" ht="20.1" customHeight="1" spans="1:4">
      <c r="A6" s="10" t="s">
        <v>299</v>
      </c>
      <c r="B6" s="11" t="s">
        <v>122</v>
      </c>
      <c r="C6" s="11">
        <f>SUM(C7:C14)</f>
        <v>1388480</v>
      </c>
      <c r="D6" s="12"/>
    </row>
    <row r="7" ht="20.1" customHeight="1" spans="1:4">
      <c r="A7" s="10"/>
      <c r="B7" s="42" t="s">
        <v>300</v>
      </c>
      <c r="C7" s="43">
        <v>160000</v>
      </c>
      <c r="D7" s="42" t="s">
        <v>301</v>
      </c>
    </row>
    <row r="8" ht="24" customHeight="1" spans="1:4">
      <c r="A8" s="10"/>
      <c r="B8" s="42" t="s">
        <v>302</v>
      </c>
      <c r="C8" s="43">
        <v>508800</v>
      </c>
      <c r="D8" s="44" t="s">
        <v>303</v>
      </c>
    </row>
    <row r="9" ht="60.95" customHeight="1" spans="1:4">
      <c r="A9" s="10"/>
      <c r="B9" s="42" t="s">
        <v>304</v>
      </c>
      <c r="C9" s="43">
        <v>327680</v>
      </c>
      <c r="D9" s="45" t="s">
        <v>305</v>
      </c>
    </row>
    <row r="10" ht="20.1" customHeight="1" spans="1:4">
      <c r="A10" s="10"/>
      <c r="B10" s="42" t="s">
        <v>306</v>
      </c>
      <c r="C10" s="43">
        <v>100000</v>
      </c>
      <c r="D10" s="42" t="s">
        <v>307</v>
      </c>
    </row>
    <row r="11" ht="20.1" customHeight="1" spans="1:4">
      <c r="A11" s="10"/>
      <c r="B11" s="42" t="s">
        <v>308</v>
      </c>
      <c r="C11" s="43">
        <v>100000</v>
      </c>
      <c r="D11" s="42"/>
    </row>
    <row r="12" ht="36" customHeight="1" spans="1:4">
      <c r="A12" s="10"/>
      <c r="B12" s="42" t="s">
        <v>309</v>
      </c>
      <c r="C12" s="43">
        <v>32000</v>
      </c>
      <c r="D12" s="42"/>
    </row>
    <row r="13" ht="36" customHeight="1" spans="1:4">
      <c r="A13" s="10"/>
      <c r="B13" s="42" t="s">
        <v>310</v>
      </c>
      <c r="C13" s="43">
        <v>60000</v>
      </c>
      <c r="D13" s="42" t="s">
        <v>311</v>
      </c>
    </row>
    <row r="14" ht="27.95" customHeight="1" spans="1:4">
      <c r="A14" s="10"/>
      <c r="B14" s="42" t="s">
        <v>312</v>
      </c>
      <c r="C14" s="43">
        <v>100000</v>
      </c>
      <c r="D14" s="42"/>
    </row>
    <row r="15" ht="22.5" customHeight="1" spans="1:4">
      <c r="A15" s="16"/>
      <c r="D15" s="17"/>
    </row>
    <row r="16" s="1" customFormat="1" ht="21" customHeight="1" spans="1:1">
      <c r="A16" s="18"/>
    </row>
  </sheetData>
  <mergeCells count="6">
    <mergeCell ref="A2:D2"/>
    <mergeCell ref="A4:A5"/>
    <mergeCell ref="A6:A14"/>
    <mergeCell ref="B4:B5"/>
    <mergeCell ref="C4:C5"/>
    <mergeCell ref="D4:D5"/>
  </mergeCells>
  <pageMargins left="1.34166666666667" right="0.751388888888889" top="1" bottom="1" header="0.511805555555556" footer="0.511805555555556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B18" sqref="B18"/>
    </sheetView>
  </sheetViews>
  <sheetFormatPr defaultColWidth="9" defaultRowHeight="13.5" outlineLevelCol="3"/>
  <cols>
    <col min="2" max="2" width="37.625" customWidth="1"/>
    <col min="3" max="3" width="15" customWidth="1"/>
    <col min="4" max="4" width="51.625" customWidth="1"/>
  </cols>
  <sheetData>
    <row r="1" ht="24" customHeight="1" spans="1:1">
      <c r="A1" s="1" t="s">
        <v>114</v>
      </c>
    </row>
    <row r="2" ht="25.5" spans="1:4">
      <c r="A2" s="2" t="s">
        <v>115</v>
      </c>
      <c r="B2" s="2"/>
      <c r="C2" s="2"/>
      <c r="D2" s="2"/>
    </row>
    <row r="3" ht="32.25" customHeight="1" spans="1:4">
      <c r="A3" s="3" t="s">
        <v>178</v>
      </c>
      <c r="B3" s="36" t="s">
        <v>313</v>
      </c>
      <c r="C3" s="4"/>
      <c r="D3" s="5" t="s">
        <v>44</v>
      </c>
    </row>
    <row r="4" spans="1:4">
      <c r="A4" s="6" t="s">
        <v>117</v>
      </c>
      <c r="B4" s="6" t="s">
        <v>118</v>
      </c>
      <c r="C4" s="7" t="s">
        <v>119</v>
      </c>
      <c r="D4" s="6" t="s">
        <v>120</v>
      </c>
    </row>
    <row r="5" spans="1:4">
      <c r="A5" s="8"/>
      <c r="B5" s="8"/>
      <c r="C5" s="9"/>
      <c r="D5" s="8"/>
    </row>
    <row r="6" ht="20.1" customHeight="1" spans="1:4">
      <c r="A6" s="10" t="s">
        <v>314</v>
      </c>
      <c r="B6" s="11" t="s">
        <v>122</v>
      </c>
      <c r="C6" s="11">
        <f>SUM(C7:C18)</f>
        <v>405950</v>
      </c>
      <c r="D6" s="12"/>
    </row>
    <row r="7" ht="20.1" customHeight="1" spans="1:4">
      <c r="A7" s="10"/>
      <c r="B7" s="37" t="s">
        <v>315</v>
      </c>
      <c r="C7" s="38">
        <v>50000</v>
      </c>
      <c r="D7" s="12"/>
    </row>
    <row r="8" ht="20.1" customHeight="1" spans="1:4">
      <c r="A8" s="10"/>
      <c r="B8" s="37" t="s">
        <v>316</v>
      </c>
      <c r="C8" s="38">
        <v>50000</v>
      </c>
      <c r="D8" s="12"/>
    </row>
    <row r="9" ht="20.1" customHeight="1" spans="1:4">
      <c r="A9" s="10"/>
      <c r="B9" s="37" t="s">
        <v>317</v>
      </c>
      <c r="C9" s="38">
        <v>55000</v>
      </c>
      <c r="D9" s="12"/>
    </row>
    <row r="10" ht="20.1" customHeight="1" spans="1:4">
      <c r="A10" s="10"/>
      <c r="B10" s="37" t="s">
        <v>318</v>
      </c>
      <c r="C10" s="38">
        <v>15000</v>
      </c>
      <c r="D10" s="12"/>
    </row>
    <row r="11" ht="20.1" customHeight="1" spans="1:4">
      <c r="A11" s="10"/>
      <c r="B11" s="37" t="s">
        <v>319</v>
      </c>
      <c r="C11" s="38">
        <v>20000</v>
      </c>
      <c r="D11" s="13"/>
    </row>
    <row r="12" ht="20.1" customHeight="1" spans="1:4">
      <c r="A12" s="10"/>
      <c r="B12" s="37" t="s">
        <v>320</v>
      </c>
      <c r="C12" s="38">
        <v>20000</v>
      </c>
      <c r="D12" s="12"/>
    </row>
    <row r="13" ht="20.1" customHeight="1" spans="1:4">
      <c r="A13" s="10"/>
      <c r="B13" s="37" t="s">
        <v>321</v>
      </c>
      <c r="C13" s="38">
        <v>64800</v>
      </c>
      <c r="D13" s="13"/>
    </row>
    <row r="14" ht="20.1" customHeight="1" spans="1:4">
      <c r="A14" s="10"/>
      <c r="B14" s="37" t="s">
        <v>322</v>
      </c>
      <c r="C14" s="38">
        <v>10000</v>
      </c>
      <c r="D14" s="13"/>
    </row>
    <row r="15" ht="20.1" customHeight="1" spans="1:4">
      <c r="A15" s="10"/>
      <c r="B15" s="37" t="s">
        <v>323</v>
      </c>
      <c r="C15" s="38">
        <v>34350</v>
      </c>
      <c r="D15" s="13"/>
    </row>
    <row r="16" ht="20.1" customHeight="1" spans="1:4">
      <c r="A16" s="10"/>
      <c r="B16" s="39" t="s">
        <v>324</v>
      </c>
      <c r="C16" s="38">
        <v>56800</v>
      </c>
      <c r="D16" s="13"/>
    </row>
    <row r="17" ht="20.1" customHeight="1" spans="1:4">
      <c r="A17" s="10"/>
      <c r="B17" s="40" t="s">
        <v>325</v>
      </c>
      <c r="C17" s="41">
        <v>30000</v>
      </c>
      <c r="D17" s="15"/>
    </row>
    <row r="18" ht="20.1" customHeight="1" spans="1:4">
      <c r="A18" s="10"/>
      <c r="B18" s="13"/>
      <c r="C18" s="12"/>
      <c r="D18" s="15"/>
    </row>
  </sheetData>
  <mergeCells count="6">
    <mergeCell ref="A2:D2"/>
    <mergeCell ref="A4:A5"/>
    <mergeCell ref="A6:A18"/>
    <mergeCell ref="B4:B5"/>
    <mergeCell ref="C4:C5"/>
    <mergeCell ref="D4:D5"/>
  </mergeCells>
  <pageMargins left="1.34166666666667" right="0.751388888888889" top="1" bottom="1" header="0.511805555555556" footer="0.511805555555556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17" sqref="C17"/>
    </sheetView>
  </sheetViews>
  <sheetFormatPr defaultColWidth="9" defaultRowHeight="13.5" outlineLevelCol="3"/>
  <cols>
    <col min="1" max="1" width="9" style="19"/>
    <col min="2" max="2" width="29.875" style="19" customWidth="1"/>
    <col min="3" max="3" width="15.125" style="19" customWidth="1"/>
    <col min="4" max="4" width="57.375" style="19" customWidth="1"/>
    <col min="5" max="16384" width="9" style="19"/>
  </cols>
  <sheetData>
    <row r="1" ht="24" customHeight="1" spans="1:1">
      <c r="A1" s="20" t="s">
        <v>114</v>
      </c>
    </row>
    <row r="2" ht="25.5" spans="1:4">
      <c r="A2" s="21" t="s">
        <v>115</v>
      </c>
      <c r="B2" s="21"/>
      <c r="C2" s="21"/>
      <c r="D2" s="21"/>
    </row>
    <row r="3" ht="32.25" customHeight="1" spans="1:4">
      <c r="A3" s="22" t="s">
        <v>326</v>
      </c>
      <c r="B3" s="23"/>
      <c r="C3" s="23"/>
      <c r="D3" s="24" t="s">
        <v>44</v>
      </c>
    </row>
    <row r="4" spans="1:4">
      <c r="A4" s="25" t="s">
        <v>117</v>
      </c>
      <c r="B4" s="25" t="s">
        <v>118</v>
      </c>
      <c r="C4" s="26" t="s">
        <v>119</v>
      </c>
      <c r="D4" s="25" t="s">
        <v>120</v>
      </c>
    </row>
    <row r="5" spans="1:4">
      <c r="A5" s="27"/>
      <c r="B5" s="27"/>
      <c r="C5" s="28"/>
      <c r="D5" s="27"/>
    </row>
    <row r="6" ht="20.1" customHeight="1" spans="1:4">
      <c r="A6" s="29" t="s">
        <v>39</v>
      </c>
      <c r="B6" s="30" t="s">
        <v>122</v>
      </c>
      <c r="C6" s="30">
        <f>SUM(C7:C13)</f>
        <v>279500</v>
      </c>
      <c r="D6" s="31"/>
    </row>
    <row r="7" ht="20.1" customHeight="1" spans="1:4">
      <c r="A7" s="29"/>
      <c r="B7" s="32" t="s">
        <v>327</v>
      </c>
      <c r="C7" s="33">
        <v>190000</v>
      </c>
      <c r="D7" s="31"/>
    </row>
    <row r="8" ht="20.1" customHeight="1" spans="1:4">
      <c r="A8" s="29"/>
      <c r="B8" s="32" t="s">
        <v>328</v>
      </c>
      <c r="C8" s="33">
        <v>38500</v>
      </c>
      <c r="D8" s="31"/>
    </row>
    <row r="9" ht="20.1" customHeight="1" spans="1:4">
      <c r="A9" s="29"/>
      <c r="B9" s="32" t="s">
        <v>329</v>
      </c>
      <c r="C9" s="33">
        <v>6000</v>
      </c>
      <c r="D9" s="31"/>
    </row>
    <row r="10" ht="20.1" customHeight="1" spans="1:4">
      <c r="A10" s="29"/>
      <c r="B10" s="32" t="s">
        <v>330</v>
      </c>
      <c r="C10" s="33">
        <v>15000</v>
      </c>
      <c r="D10" s="31"/>
    </row>
    <row r="11" ht="20.1" customHeight="1" spans="1:4">
      <c r="A11" s="29"/>
      <c r="B11" s="34" t="s">
        <v>331</v>
      </c>
      <c r="C11" s="33">
        <v>5000</v>
      </c>
      <c r="D11" s="32"/>
    </row>
    <row r="12" ht="20.1" customHeight="1" spans="1:4">
      <c r="A12" s="29"/>
      <c r="B12" s="34" t="s">
        <v>332</v>
      </c>
      <c r="C12" s="33">
        <v>25000</v>
      </c>
      <c r="D12" s="31"/>
    </row>
    <row r="13" ht="20.1" customHeight="1" spans="1:4">
      <c r="A13" s="29"/>
      <c r="B13" s="32"/>
      <c r="C13" s="31"/>
      <c r="D13" s="35"/>
    </row>
  </sheetData>
  <mergeCells count="6">
    <mergeCell ref="A2:D2"/>
    <mergeCell ref="A4:A5"/>
    <mergeCell ref="A6:A13"/>
    <mergeCell ref="B4:B5"/>
    <mergeCell ref="C4:C5"/>
    <mergeCell ref="D4:D5"/>
  </mergeCells>
  <pageMargins left="1.14513888888889" right="0.751388888888889" top="1" bottom="1" header="0.511805555555556" footer="0.511805555555556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A3" sqref="A3"/>
    </sheetView>
  </sheetViews>
  <sheetFormatPr defaultColWidth="9" defaultRowHeight="13.5" outlineLevelCol="3"/>
  <cols>
    <col min="2" max="2" width="34.25" customWidth="1"/>
    <col min="3" max="3" width="15" customWidth="1"/>
    <col min="4" max="4" width="59.6333333333333" customWidth="1"/>
  </cols>
  <sheetData>
    <row r="1" customFormat="1" ht="24" customHeight="1" spans="1:1">
      <c r="A1" s="1" t="s">
        <v>114</v>
      </c>
    </row>
    <row r="2" customFormat="1" ht="25.5" spans="1:4">
      <c r="A2" s="2" t="s">
        <v>223</v>
      </c>
      <c r="B2" s="2"/>
      <c r="C2" s="2"/>
      <c r="D2" s="2"/>
    </row>
    <row r="3" customFormat="1" ht="32.25" customHeight="1" spans="1:4">
      <c r="A3" s="3" t="s">
        <v>333</v>
      </c>
      <c r="B3" s="4"/>
      <c r="C3" s="4"/>
      <c r="D3" s="5" t="s">
        <v>44</v>
      </c>
    </row>
    <row r="4" customFormat="1" spans="1:4">
      <c r="A4" s="6" t="s">
        <v>117</v>
      </c>
      <c r="B4" s="6" t="s">
        <v>118</v>
      </c>
      <c r="C4" s="7" t="s">
        <v>119</v>
      </c>
      <c r="D4" s="6" t="s">
        <v>120</v>
      </c>
    </row>
    <row r="5" customFormat="1" spans="1:4">
      <c r="A5" s="8"/>
      <c r="B5" s="8"/>
      <c r="C5" s="9"/>
      <c r="D5" s="8"/>
    </row>
    <row r="6" customFormat="1" ht="20.1" customHeight="1" spans="1:4">
      <c r="A6" s="10"/>
      <c r="B6" s="11" t="s">
        <v>122</v>
      </c>
      <c r="C6" s="11">
        <f>SUM(C7:C12)</f>
        <v>210911.9</v>
      </c>
      <c r="D6" s="12"/>
    </row>
    <row r="7" customFormat="1" ht="20.1" customHeight="1" spans="1:4">
      <c r="A7" s="10"/>
      <c r="B7" s="13" t="s">
        <v>334</v>
      </c>
      <c r="C7" s="14">
        <v>33318</v>
      </c>
      <c r="D7" s="13" t="s">
        <v>335</v>
      </c>
    </row>
    <row r="8" customFormat="1" ht="20.1" customHeight="1" spans="1:4">
      <c r="A8" s="10"/>
      <c r="B8" s="13" t="s">
        <v>336</v>
      </c>
      <c r="C8" s="14">
        <v>46500</v>
      </c>
      <c r="D8" s="13" t="s">
        <v>337</v>
      </c>
    </row>
    <row r="9" customFormat="1" ht="20.1" customHeight="1" spans="1:4">
      <c r="A9" s="10"/>
      <c r="B9" s="13" t="s">
        <v>338</v>
      </c>
      <c r="C9" s="14">
        <v>96093.9</v>
      </c>
      <c r="D9" s="13" t="s">
        <v>339</v>
      </c>
    </row>
    <row r="10" customFormat="1" ht="20.1" customHeight="1" spans="1:4">
      <c r="A10" s="10"/>
      <c r="B10" s="13" t="s">
        <v>338</v>
      </c>
      <c r="C10" s="14">
        <v>5000</v>
      </c>
      <c r="D10" s="13" t="s">
        <v>340</v>
      </c>
    </row>
    <row r="11" customFormat="1" ht="20.1" customHeight="1" spans="1:4">
      <c r="A11" s="10"/>
      <c r="B11" s="13" t="s">
        <v>341</v>
      </c>
      <c r="C11" s="14">
        <v>30000</v>
      </c>
      <c r="D11" s="13" t="s">
        <v>342</v>
      </c>
    </row>
    <row r="12" customFormat="1" ht="20.1" customHeight="1" spans="1:4">
      <c r="A12" s="10"/>
      <c r="B12" s="13"/>
      <c r="C12" s="12"/>
      <c r="D12" s="15"/>
    </row>
    <row r="13" customFormat="1" ht="22.5" customHeight="1" spans="1:4">
      <c r="A13" s="16"/>
      <c r="D13" s="17"/>
    </row>
    <row r="14" s="1" customFormat="1" ht="21" customHeight="1" spans="1:1">
      <c r="A14" s="18"/>
    </row>
  </sheetData>
  <mergeCells count="6">
    <mergeCell ref="A2:D2"/>
    <mergeCell ref="A4:A5"/>
    <mergeCell ref="A6:A12"/>
    <mergeCell ref="B4:B5"/>
    <mergeCell ref="C4:C5"/>
    <mergeCell ref="D4:D5"/>
  </mergeCells>
  <pageMargins left="1.34166666666667" right="0.751388888888889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9"/>
  <sheetViews>
    <sheetView workbookViewId="0">
      <selection activeCell="L6" sqref="L6"/>
    </sheetView>
  </sheetViews>
  <sheetFormatPr defaultColWidth="9" defaultRowHeight="14.25"/>
  <cols>
    <col min="1" max="1" width="12.625" style="230" customWidth="1"/>
    <col min="2" max="2" width="9" style="230"/>
    <col min="3" max="3" width="9" style="230" customWidth="1"/>
    <col min="4" max="4" width="8.5" style="230" customWidth="1"/>
    <col min="5" max="5" width="8.625" style="230" customWidth="1"/>
    <col min="6" max="6" width="9" style="229"/>
    <col min="7" max="16384" width="9" style="230"/>
  </cols>
  <sheetData>
    <row r="1" ht="18" customHeight="1" spans="1:14">
      <c r="A1" s="228" t="s">
        <v>6</v>
      </c>
      <c r="N1" s="265"/>
    </row>
    <row r="2" ht="21.95" customHeight="1" spans="1:14">
      <c r="A2" s="231" t="s">
        <v>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="227" customFormat="1" ht="27" customHeight="1" spans="1:14">
      <c r="A3" s="232" t="s">
        <v>8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66" t="s">
        <v>9</v>
      </c>
    </row>
    <row r="4" s="228" customFormat="1" ht="24.95" customHeight="1" spans="1:14">
      <c r="A4" s="234" t="s">
        <v>10</v>
      </c>
      <c r="B4" s="235" t="s">
        <v>11</v>
      </c>
      <c r="C4" s="236" t="s">
        <v>12</v>
      </c>
      <c r="D4" s="237"/>
      <c r="E4" s="238"/>
      <c r="F4" s="239" t="s">
        <v>13</v>
      </c>
      <c r="G4" s="239" t="s">
        <v>14</v>
      </c>
      <c r="H4" s="239" t="s">
        <v>15</v>
      </c>
      <c r="I4" s="239" t="s">
        <v>16</v>
      </c>
      <c r="J4" s="267" t="s">
        <v>17</v>
      </c>
      <c r="K4" s="267" t="s">
        <v>18</v>
      </c>
      <c r="L4" s="239" t="s">
        <v>19</v>
      </c>
      <c r="M4" s="268" t="s">
        <v>20</v>
      </c>
      <c r="N4" s="234" t="s">
        <v>21</v>
      </c>
    </row>
    <row r="5" s="228" customFormat="1" ht="24.95" customHeight="1" spans="1:14">
      <c r="A5" s="240"/>
      <c r="B5" s="241"/>
      <c r="C5" s="242" t="s">
        <v>22</v>
      </c>
      <c r="D5" s="242" t="s">
        <v>23</v>
      </c>
      <c r="E5" s="243" t="s">
        <v>24</v>
      </c>
      <c r="F5" s="243" t="s">
        <v>25</v>
      </c>
      <c r="G5" s="243" t="s">
        <v>13</v>
      </c>
      <c r="H5" s="240" t="s">
        <v>26</v>
      </c>
      <c r="I5" s="243" t="s">
        <v>13</v>
      </c>
      <c r="J5" s="269" t="s">
        <v>13</v>
      </c>
      <c r="K5" s="269" t="s">
        <v>13</v>
      </c>
      <c r="L5" s="243" t="s">
        <v>13</v>
      </c>
      <c r="M5" s="270"/>
      <c r="N5" s="271"/>
    </row>
    <row r="6" s="229" customFormat="1" ht="24.95" customHeight="1" spans="1:15">
      <c r="A6" s="240" t="s">
        <v>27</v>
      </c>
      <c r="B6" s="242"/>
      <c r="C6" s="244">
        <f>SUM(C7:C18)</f>
        <v>40</v>
      </c>
      <c r="D6" s="244">
        <f t="shared" ref="D6:N6" si="0">SUM(D7:D18)</f>
        <v>3</v>
      </c>
      <c r="E6" s="244">
        <f t="shared" si="0"/>
        <v>662</v>
      </c>
      <c r="F6" s="244">
        <f t="shared" si="0"/>
        <v>1548</v>
      </c>
      <c r="G6" s="244">
        <f t="shared" si="0"/>
        <v>701</v>
      </c>
      <c r="H6" s="244">
        <f t="shared" si="0"/>
        <v>0</v>
      </c>
      <c r="I6" s="244">
        <f t="shared" si="0"/>
        <v>470</v>
      </c>
      <c r="J6" s="244">
        <f t="shared" si="0"/>
        <v>0</v>
      </c>
      <c r="K6" s="244">
        <f t="shared" si="0"/>
        <v>144</v>
      </c>
      <c r="L6" s="244">
        <f t="shared" si="0"/>
        <v>155</v>
      </c>
      <c r="M6" s="244">
        <f t="shared" si="0"/>
        <v>78</v>
      </c>
      <c r="N6" s="244">
        <f t="shared" si="0"/>
        <v>0</v>
      </c>
      <c r="O6" s="272"/>
    </row>
    <row r="7" s="229" customFormat="1" ht="24.95" customHeight="1" spans="1:15">
      <c r="A7" s="112" t="s">
        <v>28</v>
      </c>
      <c r="B7" s="245" t="s">
        <v>29</v>
      </c>
      <c r="C7" s="244">
        <v>40</v>
      </c>
      <c r="D7" s="244">
        <v>3</v>
      </c>
      <c r="E7" s="244">
        <v>11</v>
      </c>
      <c r="F7" s="244">
        <f>SUM(G7:M7)</f>
        <v>372</v>
      </c>
      <c r="G7" s="244">
        <v>55</v>
      </c>
      <c r="H7" s="244">
        <f>SUM(H10:H10)</f>
        <v>0</v>
      </c>
      <c r="I7" s="244">
        <v>86</v>
      </c>
      <c r="J7" s="244"/>
      <c r="K7" s="244">
        <v>54</v>
      </c>
      <c r="L7" s="244">
        <v>155</v>
      </c>
      <c r="M7" s="244">
        <v>22</v>
      </c>
      <c r="N7" s="244"/>
      <c r="O7" s="272"/>
    </row>
    <row r="8" s="229" customFormat="1" ht="24.95" customHeight="1" spans="1:15">
      <c r="A8" s="112" t="s">
        <v>30</v>
      </c>
      <c r="B8" s="245" t="s">
        <v>29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72"/>
    </row>
    <row r="9" s="229" customFormat="1" ht="24.95" customHeight="1" spans="1:15">
      <c r="A9" s="112" t="s">
        <v>31</v>
      </c>
      <c r="B9" s="245" t="s">
        <v>29</v>
      </c>
      <c r="C9" s="244"/>
      <c r="D9" s="244"/>
      <c r="E9" s="244">
        <v>6</v>
      </c>
      <c r="F9" s="244">
        <f>SUM(G9:M9)</f>
        <v>6</v>
      </c>
      <c r="G9" s="244">
        <v>6</v>
      </c>
      <c r="H9" s="244"/>
      <c r="I9" s="244"/>
      <c r="J9" s="244"/>
      <c r="K9" s="244"/>
      <c r="L9" s="244"/>
      <c r="M9" s="244"/>
      <c r="N9" s="244"/>
      <c r="O9" s="272"/>
    </row>
    <row r="10" s="229" customFormat="1" ht="24.95" customHeight="1" spans="1:15">
      <c r="A10" s="112" t="s">
        <v>32</v>
      </c>
      <c r="B10" s="245" t="s">
        <v>29</v>
      </c>
      <c r="C10" s="244"/>
      <c r="D10" s="244"/>
      <c r="E10" s="244">
        <v>551</v>
      </c>
      <c r="F10" s="244">
        <f>SUM(G10:M10)</f>
        <v>905</v>
      </c>
      <c r="G10" s="246">
        <v>551</v>
      </c>
      <c r="H10" s="246"/>
      <c r="I10" s="246">
        <v>299</v>
      </c>
      <c r="J10" s="246"/>
      <c r="K10" s="246"/>
      <c r="L10" s="246"/>
      <c r="M10" s="244">
        <v>55</v>
      </c>
      <c r="N10" s="244"/>
      <c r="O10" s="272"/>
    </row>
    <row r="11" s="229" customFormat="1" ht="24.95" customHeight="1" spans="1:15">
      <c r="A11" s="116" t="s">
        <v>33</v>
      </c>
      <c r="B11" s="245" t="s">
        <v>34</v>
      </c>
      <c r="C11" s="244"/>
      <c r="D11" s="244"/>
      <c r="E11" s="244">
        <v>73</v>
      </c>
      <c r="F11" s="244">
        <f>SUM(G11:M11)</f>
        <v>180</v>
      </c>
      <c r="G11" s="246">
        <v>68</v>
      </c>
      <c r="H11" s="244"/>
      <c r="I11" s="244">
        <v>68</v>
      </c>
      <c r="J11" s="244"/>
      <c r="K11" s="244">
        <v>44</v>
      </c>
      <c r="L11" s="244"/>
      <c r="M11" s="244"/>
      <c r="N11" s="244"/>
      <c r="O11" s="272"/>
    </row>
    <row r="12" s="229" customFormat="1" ht="24.95" customHeight="1" spans="1:15">
      <c r="A12" s="116" t="s">
        <v>35</v>
      </c>
      <c r="B12" s="245" t="s">
        <v>34</v>
      </c>
      <c r="C12" s="247"/>
      <c r="D12" s="248"/>
      <c r="E12" s="244">
        <v>16</v>
      </c>
      <c r="F12" s="244">
        <f>SUM(G12:M12)</f>
        <v>30</v>
      </c>
      <c r="G12" s="249">
        <v>16</v>
      </c>
      <c r="H12" s="250"/>
      <c r="I12" s="273">
        <v>13</v>
      </c>
      <c r="J12" s="273"/>
      <c r="K12" s="273"/>
      <c r="L12" s="273"/>
      <c r="M12" s="273">
        <v>1</v>
      </c>
      <c r="N12" s="244"/>
      <c r="O12" s="272"/>
    </row>
    <row r="13" s="229" customFormat="1" ht="24.95" customHeight="1" spans="1:15">
      <c r="A13" s="116" t="s">
        <v>36</v>
      </c>
      <c r="B13" s="245" t="s">
        <v>29</v>
      </c>
      <c r="C13" s="244"/>
      <c r="D13" s="244"/>
      <c r="E13" s="244">
        <v>5</v>
      </c>
      <c r="F13" s="244">
        <f t="shared" ref="F13:F18" si="1">SUM(G13:M13)</f>
        <v>5</v>
      </c>
      <c r="G13" s="251">
        <v>5</v>
      </c>
      <c r="H13" s="252"/>
      <c r="I13" s="274"/>
      <c r="J13" s="274"/>
      <c r="K13" s="274"/>
      <c r="L13" s="244"/>
      <c r="M13" s="244"/>
      <c r="N13" s="244"/>
      <c r="O13" s="272"/>
    </row>
    <row r="14" s="229" customFormat="1" ht="24.95" customHeight="1" spans="1:15">
      <c r="A14" s="116" t="s">
        <v>37</v>
      </c>
      <c r="B14" s="245" t="s">
        <v>29</v>
      </c>
      <c r="C14" s="244"/>
      <c r="D14" s="244"/>
      <c r="E14" s="244"/>
      <c r="F14" s="244">
        <f t="shared" si="1"/>
        <v>0</v>
      </c>
      <c r="G14" s="246"/>
      <c r="H14" s="246"/>
      <c r="I14" s="246"/>
      <c r="J14" s="246"/>
      <c r="K14" s="246"/>
      <c r="L14" s="244"/>
      <c r="M14" s="244"/>
      <c r="N14" s="244"/>
      <c r="O14" s="272"/>
    </row>
    <row r="15" s="229" customFormat="1" ht="24.95" customHeight="1" spans="1:15">
      <c r="A15" s="116" t="s">
        <v>38</v>
      </c>
      <c r="B15" s="245" t="s">
        <v>29</v>
      </c>
      <c r="C15" s="246"/>
      <c r="D15" s="253"/>
      <c r="E15" s="244"/>
      <c r="F15" s="244">
        <f t="shared" si="1"/>
        <v>6</v>
      </c>
      <c r="G15" s="254"/>
      <c r="H15" s="255"/>
      <c r="I15" s="275"/>
      <c r="J15" s="275"/>
      <c r="K15" s="275">
        <v>6</v>
      </c>
      <c r="L15" s="244"/>
      <c r="M15" s="244"/>
      <c r="N15" s="244"/>
      <c r="O15" s="272"/>
    </row>
    <row r="16" s="229" customFormat="1" ht="24.95" customHeight="1" spans="1:15">
      <c r="A16" s="116" t="s">
        <v>39</v>
      </c>
      <c r="B16" s="245" t="s">
        <v>29</v>
      </c>
      <c r="C16" s="244"/>
      <c r="D16" s="244"/>
      <c r="E16" s="244"/>
      <c r="F16" s="244">
        <f t="shared" si="1"/>
        <v>17</v>
      </c>
      <c r="G16" s="246"/>
      <c r="H16" s="246"/>
      <c r="I16" s="246"/>
      <c r="J16" s="246"/>
      <c r="K16" s="246">
        <v>17</v>
      </c>
      <c r="L16" s="246"/>
      <c r="M16" s="246"/>
      <c r="N16" s="244"/>
      <c r="O16" s="272"/>
    </row>
    <row r="17" s="229" customFormat="1" ht="24.95" customHeight="1" spans="1:15">
      <c r="A17" s="116" t="s">
        <v>40</v>
      </c>
      <c r="B17" s="245" t="s">
        <v>29</v>
      </c>
      <c r="C17" s="244"/>
      <c r="D17" s="244"/>
      <c r="E17" s="244"/>
      <c r="F17" s="244">
        <f t="shared" si="1"/>
        <v>20</v>
      </c>
      <c r="G17" s="246"/>
      <c r="H17" s="246"/>
      <c r="I17" s="246"/>
      <c r="J17" s="246"/>
      <c r="K17" s="246">
        <v>20</v>
      </c>
      <c r="L17" s="246"/>
      <c r="M17" s="246"/>
      <c r="N17" s="244"/>
      <c r="O17" s="272"/>
    </row>
    <row r="18" s="229" customFormat="1" ht="24.95" customHeight="1" spans="1:15">
      <c r="A18" s="116" t="s">
        <v>41</v>
      </c>
      <c r="B18" s="245" t="s">
        <v>29</v>
      </c>
      <c r="C18" s="244"/>
      <c r="D18" s="244"/>
      <c r="E18" s="244"/>
      <c r="F18" s="244">
        <f t="shared" si="1"/>
        <v>7</v>
      </c>
      <c r="G18" s="256"/>
      <c r="H18" s="257"/>
      <c r="I18" s="257">
        <v>4</v>
      </c>
      <c r="J18" s="257"/>
      <c r="K18" s="257">
        <v>3</v>
      </c>
      <c r="L18" s="246"/>
      <c r="M18" s="246"/>
      <c r="N18" s="244"/>
      <c r="O18" s="272"/>
    </row>
    <row r="19" s="228" customFormat="1" ht="17.1" customHeight="1" spans="1:15">
      <c r="A19" s="258"/>
      <c r="B19" s="259"/>
      <c r="C19" s="260"/>
      <c r="D19" s="261"/>
      <c r="E19" s="261"/>
      <c r="F19" s="261"/>
      <c r="G19" s="261"/>
      <c r="H19" s="262"/>
      <c r="I19" s="262"/>
      <c r="J19" s="262"/>
      <c r="K19" s="262"/>
      <c r="L19" s="262"/>
      <c r="M19" s="262"/>
      <c r="N19" s="262"/>
      <c r="O19" s="276"/>
    </row>
    <row r="20" ht="15.75" spans="1:14">
      <c r="A20" s="263"/>
      <c r="B20" s="263"/>
      <c r="C20" s="263"/>
      <c r="D20" s="263"/>
      <c r="E20" s="263"/>
      <c r="F20" s="264"/>
      <c r="G20" s="263"/>
      <c r="H20" s="263"/>
      <c r="I20" s="263"/>
      <c r="J20" s="263"/>
      <c r="K20" s="263"/>
      <c r="L20" s="263"/>
      <c r="M20" s="263"/>
      <c r="N20" s="263"/>
    </row>
    <row r="21" ht="15.75" spans="1:14">
      <c r="A21" s="263"/>
      <c r="B21" s="263"/>
      <c r="C21" s="263"/>
      <c r="D21" s="263"/>
      <c r="E21" s="263"/>
      <c r="F21" s="264"/>
      <c r="G21" s="263"/>
      <c r="H21" s="263"/>
      <c r="I21" s="263"/>
      <c r="J21" s="263"/>
      <c r="K21" s="263"/>
      <c r="L21" s="263"/>
      <c r="M21" s="263"/>
      <c r="N21" s="263"/>
    </row>
    <row r="22" ht="15.75" spans="1:14">
      <c r="A22" s="263"/>
      <c r="B22" s="263"/>
      <c r="C22" s="263"/>
      <c r="D22" s="263"/>
      <c r="E22" s="263"/>
      <c r="F22" s="264"/>
      <c r="G22" s="263"/>
      <c r="H22" s="263"/>
      <c r="I22" s="263"/>
      <c r="J22" s="263"/>
      <c r="K22" s="263"/>
      <c r="L22" s="263"/>
      <c r="M22" s="263"/>
      <c r="N22" s="263"/>
    </row>
    <row r="23" ht="15.75" spans="1:14">
      <c r="A23" s="263"/>
      <c r="B23" s="263"/>
      <c r="C23" s="263"/>
      <c r="D23" s="263"/>
      <c r="E23" s="263"/>
      <c r="F23" s="264"/>
      <c r="G23" s="263"/>
      <c r="H23" s="263"/>
      <c r="I23" s="263"/>
      <c r="J23" s="263"/>
      <c r="K23" s="263"/>
      <c r="L23" s="263"/>
      <c r="M23" s="263"/>
      <c r="N23" s="263"/>
    </row>
    <row r="24" ht="15.75" spans="1:14">
      <c r="A24" s="263"/>
      <c r="B24" s="263"/>
      <c r="C24" s="263"/>
      <c r="D24" s="263"/>
      <c r="E24" s="263"/>
      <c r="F24" s="264"/>
      <c r="G24" s="263"/>
      <c r="H24" s="263"/>
      <c r="I24" s="263"/>
      <c r="J24" s="263"/>
      <c r="K24" s="263"/>
      <c r="L24" s="263"/>
      <c r="M24" s="263"/>
      <c r="N24" s="263"/>
    </row>
    <row r="25" ht="15.75" spans="1:14">
      <c r="A25" s="263"/>
      <c r="B25" s="263"/>
      <c r="C25" s="263"/>
      <c r="D25" s="263"/>
      <c r="E25" s="263"/>
      <c r="F25" s="264"/>
      <c r="G25" s="263"/>
      <c r="H25" s="263"/>
      <c r="I25" s="263"/>
      <c r="J25" s="263"/>
      <c r="K25" s="263"/>
      <c r="L25" s="263"/>
      <c r="M25" s="263"/>
      <c r="N25" s="263"/>
    </row>
    <row r="26" ht="15.75" spans="1:14">
      <c r="A26" s="263"/>
      <c r="B26" s="263"/>
      <c r="C26" s="263"/>
      <c r="D26" s="263"/>
      <c r="E26" s="263"/>
      <c r="F26" s="264"/>
      <c r="G26" s="263"/>
      <c r="H26" s="263"/>
      <c r="I26" s="263"/>
      <c r="J26" s="263"/>
      <c r="K26" s="263"/>
      <c r="L26" s="263"/>
      <c r="M26" s="263"/>
      <c r="N26" s="263"/>
    </row>
    <row r="27" ht="15.75" spans="1:14">
      <c r="A27" s="263"/>
      <c r="B27" s="263"/>
      <c r="C27" s="263"/>
      <c r="D27" s="263"/>
      <c r="E27" s="263"/>
      <c r="F27" s="264"/>
      <c r="G27" s="263"/>
      <c r="H27" s="263"/>
      <c r="I27" s="263"/>
      <c r="J27" s="263"/>
      <c r="K27" s="263"/>
      <c r="L27" s="263"/>
      <c r="M27" s="263"/>
      <c r="N27" s="263"/>
    </row>
    <row r="28" ht="15.75" spans="1:14">
      <c r="A28" s="263"/>
      <c r="B28" s="263"/>
      <c r="C28" s="263"/>
      <c r="D28" s="263"/>
      <c r="E28" s="263"/>
      <c r="F28" s="264"/>
      <c r="G28" s="263"/>
      <c r="H28" s="263"/>
      <c r="I28" s="263"/>
      <c r="J28" s="263"/>
      <c r="K28" s="263"/>
      <c r="L28" s="263"/>
      <c r="M28" s="263"/>
      <c r="N28" s="263"/>
    </row>
    <row r="29" ht="15.75" spans="1:14">
      <c r="A29" s="263"/>
      <c r="B29" s="263"/>
      <c r="C29" s="263"/>
      <c r="D29" s="263"/>
      <c r="E29" s="263"/>
      <c r="F29" s="264"/>
      <c r="G29" s="263"/>
      <c r="H29" s="263"/>
      <c r="I29" s="263"/>
      <c r="J29" s="263"/>
      <c r="K29" s="263"/>
      <c r="L29" s="263"/>
      <c r="M29" s="263"/>
      <c r="N29" s="263"/>
    </row>
    <row r="30" ht="15.75" spans="1:14">
      <c r="A30" s="263"/>
      <c r="B30" s="263"/>
      <c r="C30" s="263"/>
      <c r="D30" s="263"/>
      <c r="E30" s="263"/>
      <c r="F30" s="264"/>
      <c r="G30" s="263"/>
      <c r="H30" s="263"/>
      <c r="I30" s="263"/>
      <c r="J30" s="263"/>
      <c r="K30" s="263"/>
      <c r="L30" s="263"/>
      <c r="M30" s="263"/>
      <c r="N30" s="263"/>
    </row>
    <row r="31" ht="15.75" spans="1:14">
      <c r="A31" s="263"/>
      <c r="B31" s="263"/>
      <c r="C31" s="263"/>
      <c r="D31" s="263"/>
      <c r="E31" s="263"/>
      <c r="F31" s="264"/>
      <c r="G31" s="263"/>
      <c r="H31" s="263"/>
      <c r="I31" s="263"/>
      <c r="J31" s="263"/>
      <c r="K31" s="263"/>
      <c r="L31" s="263"/>
      <c r="M31" s="263"/>
      <c r="N31" s="263"/>
    </row>
    <row r="32" ht="15.75" spans="1:14">
      <c r="A32" s="263"/>
      <c r="B32" s="263"/>
      <c r="C32" s="263"/>
      <c r="D32" s="263"/>
      <c r="E32" s="263"/>
      <c r="F32" s="264"/>
      <c r="G32" s="263"/>
      <c r="H32" s="263"/>
      <c r="I32" s="263"/>
      <c r="J32" s="263"/>
      <c r="K32" s="263"/>
      <c r="L32" s="263"/>
      <c r="M32" s="263"/>
      <c r="N32" s="263"/>
    </row>
    <row r="33" ht="15.75" spans="1:14">
      <c r="A33" s="263"/>
      <c r="B33" s="263"/>
      <c r="C33" s="263"/>
      <c r="D33" s="263"/>
      <c r="E33" s="263"/>
      <c r="F33" s="264"/>
      <c r="G33" s="263"/>
      <c r="H33" s="263"/>
      <c r="I33" s="263"/>
      <c r="J33" s="263"/>
      <c r="K33" s="263"/>
      <c r="L33" s="263"/>
      <c r="M33" s="263"/>
      <c r="N33" s="263"/>
    </row>
    <row r="34" ht="15.75" spans="1:14">
      <c r="A34" s="263"/>
      <c r="B34" s="263"/>
      <c r="C34" s="263"/>
      <c r="D34" s="263"/>
      <c r="E34" s="263"/>
      <c r="F34" s="264"/>
      <c r="G34" s="263"/>
      <c r="H34" s="263"/>
      <c r="I34" s="263"/>
      <c r="J34" s="263"/>
      <c r="K34" s="263"/>
      <c r="L34" s="263"/>
      <c r="M34" s="263"/>
      <c r="N34" s="263"/>
    </row>
    <row r="35" ht="15.75" spans="1:14">
      <c r="A35" s="263"/>
      <c r="B35" s="263"/>
      <c r="C35" s="263"/>
      <c r="D35" s="263"/>
      <c r="E35" s="263"/>
      <c r="F35" s="264"/>
      <c r="G35" s="263"/>
      <c r="H35" s="263"/>
      <c r="I35" s="263"/>
      <c r="J35" s="263"/>
      <c r="K35" s="263"/>
      <c r="L35" s="263"/>
      <c r="M35" s="263"/>
      <c r="N35" s="263"/>
    </row>
    <row r="36" ht="15.75" spans="1:14">
      <c r="A36" s="263"/>
      <c r="B36" s="263"/>
      <c r="C36" s="263"/>
      <c r="D36" s="263"/>
      <c r="E36" s="263"/>
      <c r="F36" s="264"/>
      <c r="G36" s="263"/>
      <c r="H36" s="263"/>
      <c r="I36" s="263"/>
      <c r="J36" s="263"/>
      <c r="K36" s="263"/>
      <c r="L36" s="263"/>
      <c r="M36" s="263"/>
      <c r="N36" s="263"/>
    </row>
    <row r="37" ht="15.75" spans="1:14">
      <c r="A37" s="263"/>
      <c r="B37" s="263"/>
      <c r="C37" s="263"/>
      <c r="D37" s="263"/>
      <c r="E37" s="263"/>
      <c r="F37" s="264"/>
      <c r="G37" s="263"/>
      <c r="H37" s="263"/>
      <c r="I37" s="263"/>
      <c r="J37" s="263"/>
      <c r="K37" s="263"/>
      <c r="L37" s="263"/>
      <c r="M37" s="263"/>
      <c r="N37" s="263"/>
    </row>
    <row r="38" ht="15.75" spans="1:14">
      <c r="A38" s="263"/>
      <c r="B38" s="263"/>
      <c r="C38" s="263"/>
      <c r="D38" s="263"/>
      <c r="E38" s="263"/>
      <c r="F38" s="264"/>
      <c r="G38" s="263"/>
      <c r="H38" s="263"/>
      <c r="I38" s="263"/>
      <c r="J38" s="263"/>
      <c r="K38" s="263"/>
      <c r="L38" s="263"/>
      <c r="M38" s="263"/>
      <c r="N38" s="263"/>
    </row>
    <row r="39" ht="15.75" spans="1:14">
      <c r="A39" s="263"/>
      <c r="B39" s="263"/>
      <c r="C39" s="263"/>
      <c r="D39" s="263"/>
      <c r="E39" s="263"/>
      <c r="F39" s="264"/>
      <c r="G39" s="263"/>
      <c r="H39" s="263"/>
      <c r="I39" s="263"/>
      <c r="J39" s="263"/>
      <c r="K39" s="263"/>
      <c r="L39" s="263"/>
      <c r="M39" s="263"/>
      <c r="N39" s="263"/>
    </row>
    <row r="40" ht="15.75" spans="1:14">
      <c r="A40" s="263"/>
      <c r="B40" s="263"/>
      <c r="C40" s="263"/>
      <c r="D40" s="263"/>
      <c r="E40" s="263"/>
      <c r="F40" s="264"/>
      <c r="G40" s="263"/>
      <c r="H40" s="263"/>
      <c r="I40" s="263"/>
      <c r="J40" s="263"/>
      <c r="K40" s="263"/>
      <c r="L40" s="263"/>
      <c r="M40" s="263"/>
      <c r="N40" s="263"/>
    </row>
    <row r="41" ht="15.75" spans="1:14">
      <c r="A41" s="263"/>
      <c r="B41" s="263"/>
      <c r="C41" s="263"/>
      <c r="D41" s="263"/>
      <c r="E41" s="263"/>
      <c r="F41" s="264"/>
      <c r="G41" s="263"/>
      <c r="H41" s="263"/>
      <c r="I41" s="263"/>
      <c r="J41" s="263"/>
      <c r="K41" s="263"/>
      <c r="L41" s="263"/>
      <c r="M41" s="263"/>
      <c r="N41" s="263"/>
    </row>
    <row r="42" ht="15.75" spans="1:14">
      <c r="A42" s="263"/>
      <c r="B42" s="263"/>
      <c r="C42" s="263"/>
      <c r="D42" s="263"/>
      <c r="E42" s="263"/>
      <c r="F42" s="264"/>
      <c r="G42" s="263"/>
      <c r="H42" s="263"/>
      <c r="I42" s="263"/>
      <c r="J42" s="263"/>
      <c r="K42" s="263"/>
      <c r="L42" s="263"/>
      <c r="M42" s="263"/>
      <c r="N42" s="263"/>
    </row>
    <row r="43" ht="15.75" spans="1:14">
      <c r="A43" s="263"/>
      <c r="B43" s="263"/>
      <c r="C43" s="263"/>
      <c r="D43" s="263"/>
      <c r="E43" s="263"/>
      <c r="F43" s="264"/>
      <c r="G43" s="263"/>
      <c r="H43" s="263"/>
      <c r="I43" s="263"/>
      <c r="J43" s="263"/>
      <c r="K43" s="263"/>
      <c r="L43" s="263"/>
      <c r="M43" s="263"/>
      <c r="N43" s="263"/>
    </row>
    <row r="44" ht="15.75" spans="1:14">
      <c r="A44" s="263"/>
      <c r="B44" s="263"/>
      <c r="C44" s="263"/>
      <c r="D44" s="263"/>
      <c r="E44" s="263"/>
      <c r="F44" s="264"/>
      <c r="G44" s="263"/>
      <c r="H44" s="263"/>
      <c r="I44" s="263"/>
      <c r="J44" s="263"/>
      <c r="K44" s="263"/>
      <c r="L44" s="263"/>
      <c r="M44" s="263"/>
      <c r="N44" s="263"/>
    </row>
    <row r="45" ht="15.75" spans="1:14">
      <c r="A45" s="263"/>
      <c r="B45" s="263"/>
      <c r="C45" s="263"/>
      <c r="D45" s="263"/>
      <c r="E45" s="263"/>
      <c r="F45" s="264"/>
      <c r="G45" s="263"/>
      <c r="H45" s="263"/>
      <c r="I45" s="263"/>
      <c r="J45" s="263"/>
      <c r="K45" s="263"/>
      <c r="L45" s="263"/>
      <c r="M45" s="263"/>
      <c r="N45" s="263"/>
    </row>
    <row r="46" ht="15.75" spans="1:14">
      <c r="A46" s="263"/>
      <c r="B46" s="263"/>
      <c r="C46" s="263"/>
      <c r="D46" s="263"/>
      <c r="E46" s="263"/>
      <c r="F46" s="264"/>
      <c r="G46" s="263"/>
      <c r="H46" s="263"/>
      <c r="I46" s="263"/>
      <c r="J46" s="263"/>
      <c r="K46" s="263"/>
      <c r="L46" s="263"/>
      <c r="M46" s="263"/>
      <c r="N46" s="263"/>
    </row>
    <row r="47" ht="15.75" spans="1:14">
      <c r="A47" s="263"/>
      <c r="B47" s="263"/>
      <c r="C47" s="263"/>
      <c r="D47" s="263"/>
      <c r="E47" s="263"/>
      <c r="F47" s="264"/>
      <c r="G47" s="263"/>
      <c r="H47" s="263"/>
      <c r="I47" s="263"/>
      <c r="J47" s="263"/>
      <c r="K47" s="263"/>
      <c r="L47" s="263"/>
      <c r="M47" s="263"/>
      <c r="N47" s="263"/>
    </row>
    <row r="48" ht="15.75" spans="1:14">
      <c r="A48" s="263"/>
      <c r="B48" s="263"/>
      <c r="C48" s="263"/>
      <c r="D48" s="263"/>
      <c r="E48" s="263"/>
      <c r="F48" s="264"/>
      <c r="G48" s="263"/>
      <c r="H48" s="263"/>
      <c r="I48" s="263"/>
      <c r="J48" s="263"/>
      <c r="K48" s="263"/>
      <c r="L48" s="263"/>
      <c r="M48" s="263"/>
      <c r="N48" s="263"/>
    </row>
    <row r="49" ht="15.75" spans="1:14">
      <c r="A49" s="263"/>
      <c r="B49" s="263"/>
      <c r="C49" s="263"/>
      <c r="D49" s="263"/>
      <c r="E49" s="263"/>
      <c r="F49" s="264"/>
      <c r="G49" s="263"/>
      <c r="H49" s="263"/>
      <c r="I49" s="263"/>
      <c r="J49" s="263"/>
      <c r="K49" s="263"/>
      <c r="L49" s="263"/>
      <c r="M49" s="263"/>
      <c r="N49" s="263"/>
    </row>
    <row r="50" ht="15.75" spans="1:14">
      <c r="A50" s="263"/>
      <c r="B50" s="263"/>
      <c r="C50" s="263"/>
      <c r="D50" s="263"/>
      <c r="E50" s="263"/>
      <c r="F50" s="264"/>
      <c r="G50" s="263"/>
      <c r="H50" s="263"/>
      <c r="I50" s="263"/>
      <c r="J50" s="263"/>
      <c r="K50" s="263"/>
      <c r="L50" s="263"/>
      <c r="M50" s="263"/>
      <c r="N50" s="263"/>
    </row>
    <row r="51" ht="15.75" spans="1:14">
      <c r="A51" s="263"/>
      <c r="B51" s="263"/>
      <c r="C51" s="263"/>
      <c r="D51" s="263"/>
      <c r="E51" s="263"/>
      <c r="F51" s="264"/>
      <c r="G51" s="263"/>
      <c r="H51" s="263"/>
      <c r="I51" s="263"/>
      <c r="J51" s="263"/>
      <c r="K51" s="263"/>
      <c r="L51" s="263"/>
      <c r="M51" s="263"/>
      <c r="N51" s="263"/>
    </row>
    <row r="52" ht="15.75" spans="1:14">
      <c r="A52" s="263"/>
      <c r="B52" s="263"/>
      <c r="C52" s="263"/>
      <c r="D52" s="263"/>
      <c r="E52" s="263"/>
      <c r="F52" s="264"/>
      <c r="G52" s="263"/>
      <c r="H52" s="263"/>
      <c r="I52" s="263"/>
      <c r="J52" s="263"/>
      <c r="K52" s="263"/>
      <c r="L52" s="263"/>
      <c r="M52" s="263"/>
      <c r="N52" s="263"/>
    </row>
    <row r="53" ht="15.75" spans="1:14">
      <c r="A53" s="263"/>
      <c r="B53" s="263"/>
      <c r="C53" s="263"/>
      <c r="D53" s="263"/>
      <c r="E53" s="263"/>
      <c r="F53" s="264"/>
      <c r="G53" s="263"/>
      <c r="H53" s="263"/>
      <c r="I53" s="263"/>
      <c r="J53" s="263"/>
      <c r="K53" s="263"/>
      <c r="L53" s="263"/>
      <c r="M53" s="263"/>
      <c r="N53" s="263"/>
    </row>
    <row r="54" ht="15.75" spans="1:14">
      <c r="A54" s="263"/>
      <c r="B54" s="263"/>
      <c r="C54" s="263"/>
      <c r="D54" s="263"/>
      <c r="E54" s="263"/>
      <c r="F54" s="264"/>
      <c r="G54" s="263"/>
      <c r="H54" s="263"/>
      <c r="I54" s="263"/>
      <c r="J54" s="263"/>
      <c r="K54" s="263"/>
      <c r="L54" s="263"/>
      <c r="M54" s="263"/>
      <c r="N54" s="263"/>
    </row>
    <row r="55" ht="15.75" spans="1:14">
      <c r="A55" s="263"/>
      <c r="B55" s="263"/>
      <c r="C55" s="263"/>
      <c r="D55" s="263"/>
      <c r="E55" s="263"/>
      <c r="F55" s="264"/>
      <c r="G55" s="263"/>
      <c r="H55" s="263"/>
      <c r="I55" s="263"/>
      <c r="J55" s="263"/>
      <c r="K55" s="263"/>
      <c r="L55" s="263"/>
      <c r="M55" s="263"/>
      <c r="N55" s="263"/>
    </row>
    <row r="56" ht="15.75" spans="1:14">
      <c r="A56" s="263"/>
      <c r="B56" s="263"/>
      <c r="C56" s="263"/>
      <c r="D56" s="263"/>
      <c r="E56" s="263"/>
      <c r="F56" s="264"/>
      <c r="G56" s="263"/>
      <c r="H56" s="263"/>
      <c r="I56" s="263"/>
      <c r="J56" s="263"/>
      <c r="K56" s="263"/>
      <c r="L56" s="263"/>
      <c r="M56" s="263"/>
      <c r="N56" s="263"/>
    </row>
    <row r="57" ht="15.75" spans="1:14">
      <c r="A57" s="263"/>
      <c r="B57" s="263"/>
      <c r="C57" s="263"/>
      <c r="D57" s="263"/>
      <c r="E57" s="263"/>
      <c r="F57" s="264"/>
      <c r="G57" s="263"/>
      <c r="H57" s="263"/>
      <c r="I57" s="263"/>
      <c r="J57" s="263"/>
      <c r="K57" s="263"/>
      <c r="L57" s="263"/>
      <c r="M57" s="263"/>
      <c r="N57" s="263"/>
    </row>
    <row r="58" ht="15.75" spans="1:14">
      <c r="A58" s="263"/>
      <c r="B58" s="263"/>
      <c r="C58" s="263"/>
      <c r="D58" s="263"/>
      <c r="E58" s="263"/>
      <c r="F58" s="264"/>
      <c r="G58" s="263"/>
      <c r="H58" s="263"/>
      <c r="I58" s="263"/>
      <c r="J58" s="263"/>
      <c r="K58" s="263"/>
      <c r="L58" s="263"/>
      <c r="M58" s="263"/>
      <c r="N58" s="263"/>
    </row>
    <row r="59" ht="15.75" spans="1:14">
      <c r="A59" s="263"/>
      <c r="B59" s="263"/>
      <c r="C59" s="263"/>
      <c r="D59" s="263"/>
      <c r="E59" s="263"/>
      <c r="F59" s="264"/>
      <c r="G59" s="263"/>
      <c r="H59" s="263"/>
      <c r="I59" s="263"/>
      <c r="J59" s="263"/>
      <c r="K59" s="263"/>
      <c r="L59" s="263"/>
      <c r="M59" s="263"/>
      <c r="N59" s="263"/>
    </row>
    <row r="60" ht="15.75" spans="1:14">
      <c r="A60" s="263"/>
      <c r="B60" s="263"/>
      <c r="C60" s="263"/>
      <c r="D60" s="263"/>
      <c r="E60" s="263"/>
      <c r="F60" s="264"/>
      <c r="G60" s="263"/>
      <c r="H60" s="263"/>
      <c r="I60" s="263"/>
      <c r="J60" s="263"/>
      <c r="K60" s="263"/>
      <c r="L60" s="263"/>
      <c r="M60" s="263"/>
      <c r="N60" s="263"/>
    </row>
    <row r="61" ht="15.75" spans="1:14">
      <c r="A61" s="263"/>
      <c r="B61" s="263"/>
      <c r="C61" s="263"/>
      <c r="D61" s="263"/>
      <c r="E61" s="263"/>
      <c r="F61" s="264"/>
      <c r="G61" s="263"/>
      <c r="H61" s="263"/>
      <c r="I61" s="263"/>
      <c r="J61" s="263"/>
      <c r="K61" s="263"/>
      <c r="L61" s="263"/>
      <c r="M61" s="263"/>
      <c r="N61" s="263"/>
    </row>
    <row r="62" ht="15.75" spans="1:14">
      <c r="A62" s="263"/>
      <c r="B62" s="263"/>
      <c r="C62" s="263"/>
      <c r="D62" s="263"/>
      <c r="E62" s="263"/>
      <c r="F62" s="264"/>
      <c r="G62" s="263"/>
      <c r="H62" s="263"/>
      <c r="I62" s="263"/>
      <c r="J62" s="263"/>
      <c r="K62" s="263"/>
      <c r="L62" s="263"/>
      <c r="M62" s="263"/>
      <c r="N62" s="263"/>
    </row>
    <row r="63" ht="15.75" spans="1:14">
      <c r="A63" s="263"/>
      <c r="B63" s="263"/>
      <c r="C63" s="263"/>
      <c r="D63" s="263"/>
      <c r="E63" s="263"/>
      <c r="F63" s="264"/>
      <c r="G63" s="263"/>
      <c r="H63" s="263"/>
      <c r="I63" s="263"/>
      <c r="J63" s="263"/>
      <c r="K63" s="263"/>
      <c r="L63" s="263"/>
      <c r="M63" s="263"/>
      <c r="N63" s="263"/>
    </row>
    <row r="64" ht="15.75" spans="1:14">
      <c r="A64" s="263"/>
      <c r="B64" s="263"/>
      <c r="C64" s="263"/>
      <c r="D64" s="263"/>
      <c r="E64" s="263"/>
      <c r="F64" s="264"/>
      <c r="G64" s="263"/>
      <c r="H64" s="263"/>
      <c r="I64" s="263"/>
      <c r="J64" s="263"/>
      <c r="K64" s="263"/>
      <c r="L64" s="263"/>
      <c r="M64" s="263"/>
      <c r="N64" s="263"/>
    </row>
    <row r="65" ht="15.75" spans="1:14">
      <c r="A65" s="263"/>
      <c r="B65" s="263"/>
      <c r="C65" s="263"/>
      <c r="D65" s="263"/>
      <c r="E65" s="263"/>
      <c r="F65" s="264"/>
      <c r="G65" s="263"/>
      <c r="H65" s="263"/>
      <c r="I65" s="263"/>
      <c r="J65" s="263"/>
      <c r="K65" s="263"/>
      <c r="L65" s="263"/>
      <c r="M65" s="263"/>
      <c r="N65" s="263"/>
    </row>
    <row r="66" ht="15.75" spans="1:14">
      <c r="A66" s="263"/>
      <c r="B66" s="263"/>
      <c r="C66" s="263"/>
      <c r="D66" s="263"/>
      <c r="E66" s="263"/>
      <c r="F66" s="264"/>
      <c r="G66" s="263"/>
      <c r="H66" s="263"/>
      <c r="I66" s="263"/>
      <c r="J66" s="263"/>
      <c r="K66" s="263"/>
      <c r="L66" s="263"/>
      <c r="M66" s="263"/>
      <c r="N66" s="263"/>
    </row>
    <row r="67" ht="15.75" spans="1:14">
      <c r="A67" s="263"/>
      <c r="B67" s="263"/>
      <c r="C67" s="263"/>
      <c r="D67" s="263"/>
      <c r="E67" s="263"/>
      <c r="F67" s="264"/>
      <c r="G67" s="263"/>
      <c r="H67" s="263"/>
      <c r="I67" s="263"/>
      <c r="J67" s="263"/>
      <c r="K67" s="263"/>
      <c r="L67" s="263"/>
      <c r="M67" s="263"/>
      <c r="N67" s="263"/>
    </row>
    <row r="68" ht="15.75" spans="1:14">
      <c r="A68" s="263"/>
      <c r="B68" s="263"/>
      <c r="C68" s="263"/>
      <c r="D68" s="263"/>
      <c r="E68" s="263"/>
      <c r="F68" s="264"/>
      <c r="G68" s="263"/>
      <c r="H68" s="263"/>
      <c r="I68" s="263"/>
      <c r="J68" s="263"/>
      <c r="K68" s="263"/>
      <c r="L68" s="263"/>
      <c r="M68" s="263"/>
      <c r="N68" s="263"/>
    </row>
    <row r="69" ht="15.75" spans="1:14">
      <c r="A69" s="263"/>
      <c r="B69" s="263"/>
      <c r="C69" s="263"/>
      <c r="D69" s="263"/>
      <c r="E69" s="263"/>
      <c r="F69" s="264"/>
      <c r="G69" s="263"/>
      <c r="H69" s="263"/>
      <c r="I69" s="263"/>
      <c r="J69" s="263"/>
      <c r="K69" s="263"/>
      <c r="L69" s="263"/>
      <c r="M69" s="263"/>
      <c r="N69" s="263"/>
    </row>
    <row r="70" ht="15.75" spans="1:14">
      <c r="A70" s="263"/>
      <c r="B70" s="263"/>
      <c r="C70" s="263"/>
      <c r="D70" s="263"/>
      <c r="E70" s="263"/>
      <c r="F70" s="264"/>
      <c r="G70" s="263"/>
      <c r="H70" s="263"/>
      <c r="I70" s="263"/>
      <c r="J70" s="263"/>
      <c r="K70" s="263"/>
      <c r="L70" s="263"/>
      <c r="M70" s="263"/>
      <c r="N70" s="263"/>
    </row>
    <row r="71" ht="15.75" spans="1:14">
      <c r="A71" s="263"/>
      <c r="B71" s="263"/>
      <c r="C71" s="263"/>
      <c r="D71" s="263"/>
      <c r="E71" s="263"/>
      <c r="F71" s="264"/>
      <c r="G71" s="263"/>
      <c r="H71" s="263"/>
      <c r="I71" s="263"/>
      <c r="J71" s="263"/>
      <c r="K71" s="263"/>
      <c r="L71" s="263"/>
      <c r="M71" s="263"/>
      <c r="N71" s="263"/>
    </row>
    <row r="72" ht="15.75" spans="1:14">
      <c r="A72" s="263"/>
      <c r="B72" s="263"/>
      <c r="C72" s="263"/>
      <c r="D72" s="263"/>
      <c r="E72" s="263"/>
      <c r="F72" s="264"/>
      <c r="G72" s="263"/>
      <c r="H72" s="263"/>
      <c r="I72" s="263"/>
      <c r="J72" s="263"/>
      <c r="K72" s="263"/>
      <c r="L72" s="263"/>
      <c r="M72" s="263"/>
      <c r="N72" s="263"/>
    </row>
    <row r="73" ht="15.75" spans="1:14">
      <c r="A73" s="263"/>
      <c r="B73" s="263"/>
      <c r="C73" s="263"/>
      <c r="D73" s="263"/>
      <c r="E73" s="263"/>
      <c r="F73" s="264"/>
      <c r="G73" s="263"/>
      <c r="H73" s="263"/>
      <c r="I73" s="263"/>
      <c r="J73" s="263"/>
      <c r="K73" s="263"/>
      <c r="L73" s="263"/>
      <c r="M73" s="263"/>
      <c r="N73" s="263"/>
    </row>
    <row r="74" ht="15.75" spans="1:14">
      <c r="A74" s="263"/>
      <c r="B74" s="263"/>
      <c r="C74" s="263"/>
      <c r="D74" s="263"/>
      <c r="E74" s="263"/>
      <c r="F74" s="264"/>
      <c r="G74" s="263"/>
      <c r="H74" s="263"/>
      <c r="I74" s="263"/>
      <c r="J74" s="263"/>
      <c r="K74" s="263"/>
      <c r="L74" s="263"/>
      <c r="M74" s="263"/>
      <c r="N74" s="263"/>
    </row>
    <row r="75" ht="15.75" spans="1:14">
      <c r="A75" s="263"/>
      <c r="B75" s="263"/>
      <c r="C75" s="263"/>
      <c r="D75" s="263"/>
      <c r="E75" s="263"/>
      <c r="F75" s="264"/>
      <c r="G75" s="263"/>
      <c r="H75" s="263"/>
      <c r="I75" s="263"/>
      <c r="J75" s="263"/>
      <c r="K75" s="263"/>
      <c r="L75" s="263"/>
      <c r="M75" s="263"/>
      <c r="N75" s="263"/>
    </row>
    <row r="76" ht="15.75" spans="1:14">
      <c r="A76" s="263"/>
      <c r="B76" s="263"/>
      <c r="C76" s="263"/>
      <c r="D76" s="263"/>
      <c r="E76" s="263"/>
      <c r="F76" s="264"/>
      <c r="G76" s="263"/>
      <c r="H76" s="263"/>
      <c r="I76" s="263"/>
      <c r="J76" s="263"/>
      <c r="K76" s="263"/>
      <c r="L76" s="263"/>
      <c r="M76" s="263"/>
      <c r="N76" s="263"/>
    </row>
    <row r="77" ht="15.75" spans="1:14">
      <c r="A77" s="263"/>
      <c r="B77" s="263"/>
      <c r="C77" s="263"/>
      <c r="D77" s="263"/>
      <c r="E77" s="263"/>
      <c r="F77" s="264"/>
      <c r="G77" s="263"/>
      <c r="H77" s="263"/>
      <c r="I77" s="263"/>
      <c r="J77" s="263"/>
      <c r="K77" s="263"/>
      <c r="L77" s="263"/>
      <c r="M77" s="263"/>
      <c r="N77" s="263"/>
    </row>
    <row r="78" ht="15.75" spans="1:14">
      <c r="A78" s="263"/>
      <c r="B78" s="263"/>
      <c r="C78" s="263"/>
      <c r="D78" s="263"/>
      <c r="E78" s="263"/>
      <c r="F78" s="264"/>
      <c r="G78" s="263"/>
      <c r="H78" s="263"/>
      <c r="I78" s="263"/>
      <c r="J78" s="263"/>
      <c r="K78" s="263"/>
      <c r="L78" s="263"/>
      <c r="M78" s="263"/>
      <c r="N78" s="263"/>
    </row>
    <row r="79" ht="15.75" spans="1:14">
      <c r="A79" s="263"/>
      <c r="B79" s="263"/>
      <c r="C79" s="263"/>
      <c r="D79" s="263"/>
      <c r="E79" s="263"/>
      <c r="F79" s="264"/>
      <c r="G79" s="263"/>
      <c r="H79" s="263"/>
      <c r="I79" s="263"/>
      <c r="J79" s="263"/>
      <c r="K79" s="263"/>
      <c r="L79" s="263"/>
      <c r="M79" s="263"/>
      <c r="N79" s="263"/>
    </row>
    <row r="80" ht="15.75" spans="1:14">
      <c r="A80" s="263"/>
      <c r="B80" s="263"/>
      <c r="C80" s="263"/>
      <c r="D80" s="263"/>
      <c r="E80" s="263"/>
      <c r="F80" s="264"/>
      <c r="G80" s="263"/>
      <c r="H80" s="263"/>
      <c r="I80" s="263"/>
      <c r="J80" s="263"/>
      <c r="K80" s="263"/>
      <c r="L80" s="263"/>
      <c r="M80" s="263"/>
      <c r="N80" s="263"/>
    </row>
    <row r="81" ht="15.75" spans="1:14">
      <c r="A81" s="263"/>
      <c r="B81" s="263"/>
      <c r="C81" s="263"/>
      <c r="D81" s="263"/>
      <c r="E81" s="263"/>
      <c r="F81" s="264"/>
      <c r="G81" s="263"/>
      <c r="H81" s="263"/>
      <c r="I81" s="263"/>
      <c r="J81" s="263"/>
      <c r="K81" s="263"/>
      <c r="L81" s="263"/>
      <c r="M81" s="263"/>
      <c r="N81" s="263"/>
    </row>
    <row r="82" ht="15.75" spans="1:14">
      <c r="A82" s="263"/>
      <c r="B82" s="263"/>
      <c r="C82" s="263"/>
      <c r="D82" s="263"/>
      <c r="E82" s="263"/>
      <c r="F82" s="264"/>
      <c r="G82" s="263"/>
      <c r="H82" s="263"/>
      <c r="I82" s="263"/>
      <c r="J82" s="263"/>
      <c r="K82" s="263"/>
      <c r="L82" s="263"/>
      <c r="M82" s="263"/>
      <c r="N82" s="263"/>
    </row>
    <row r="83" ht="15.75" spans="1:14">
      <c r="A83" s="263"/>
      <c r="B83" s="263"/>
      <c r="C83" s="263"/>
      <c r="D83" s="263"/>
      <c r="E83" s="263"/>
      <c r="F83" s="264"/>
      <c r="G83" s="263"/>
      <c r="H83" s="263"/>
      <c r="I83" s="263"/>
      <c r="J83" s="263"/>
      <c r="K83" s="263"/>
      <c r="L83" s="263"/>
      <c r="M83" s="263"/>
      <c r="N83" s="263"/>
    </row>
    <row r="84" ht="15.75" spans="1:14">
      <c r="A84" s="263"/>
      <c r="B84" s="263"/>
      <c r="C84" s="263"/>
      <c r="D84" s="263"/>
      <c r="E84" s="263"/>
      <c r="F84" s="264"/>
      <c r="G84" s="263"/>
      <c r="H84" s="263"/>
      <c r="I84" s="263"/>
      <c r="J84" s="263"/>
      <c r="K84" s="263"/>
      <c r="L84" s="263"/>
      <c r="M84" s="263"/>
      <c r="N84" s="263"/>
    </row>
    <row r="85" ht="15.75" spans="1:14">
      <c r="A85" s="263"/>
      <c r="B85" s="263"/>
      <c r="C85" s="263"/>
      <c r="D85" s="263"/>
      <c r="E85" s="263"/>
      <c r="F85" s="264"/>
      <c r="G85" s="263"/>
      <c r="H85" s="263"/>
      <c r="I85" s="263"/>
      <c r="J85" s="263"/>
      <c r="K85" s="263"/>
      <c r="L85" s="263"/>
      <c r="M85" s="263"/>
      <c r="N85" s="263"/>
    </row>
    <row r="86" ht="15.75" spans="1:14">
      <c r="A86" s="263"/>
      <c r="B86" s="263"/>
      <c r="C86" s="263"/>
      <c r="D86" s="263"/>
      <c r="E86" s="263"/>
      <c r="F86" s="264"/>
      <c r="G86" s="263"/>
      <c r="H86" s="263"/>
      <c r="I86" s="263"/>
      <c r="J86" s="263"/>
      <c r="K86" s="263"/>
      <c r="L86" s="263"/>
      <c r="M86" s="263"/>
      <c r="N86" s="263"/>
    </row>
    <row r="87" ht="15.75" spans="1:14">
      <c r="A87" s="263"/>
      <c r="B87" s="263"/>
      <c r="C87" s="263"/>
      <c r="D87" s="263"/>
      <c r="E87" s="263"/>
      <c r="F87" s="264"/>
      <c r="G87" s="263"/>
      <c r="H87" s="263"/>
      <c r="I87" s="263"/>
      <c r="J87" s="263"/>
      <c r="K87" s="263"/>
      <c r="L87" s="263"/>
      <c r="M87" s="263"/>
      <c r="N87" s="263"/>
    </row>
    <row r="88" ht="15.75" spans="1:14">
      <c r="A88" s="263"/>
      <c r="B88" s="263"/>
      <c r="C88" s="263"/>
      <c r="D88" s="263"/>
      <c r="E88" s="263"/>
      <c r="F88" s="264"/>
      <c r="G88" s="263"/>
      <c r="H88" s="263"/>
      <c r="I88" s="263"/>
      <c r="J88" s="263"/>
      <c r="K88" s="263"/>
      <c r="L88" s="263"/>
      <c r="M88" s="263"/>
      <c r="N88" s="263"/>
    </row>
    <row r="89" ht="15.75" spans="1:14">
      <c r="A89" s="263"/>
      <c r="B89" s="263"/>
      <c r="C89" s="263"/>
      <c r="D89" s="263"/>
      <c r="E89" s="263"/>
      <c r="F89" s="264"/>
      <c r="G89" s="263"/>
      <c r="H89" s="263"/>
      <c r="I89" s="263"/>
      <c r="J89" s="263"/>
      <c r="K89" s="263"/>
      <c r="L89" s="263"/>
      <c r="M89" s="263"/>
      <c r="N89" s="263"/>
    </row>
    <row r="90" ht="15.75" spans="1:14">
      <c r="A90" s="263"/>
      <c r="B90" s="263"/>
      <c r="C90" s="263"/>
      <c r="D90" s="263"/>
      <c r="E90" s="263"/>
      <c r="F90" s="264"/>
      <c r="G90" s="263"/>
      <c r="H90" s="263"/>
      <c r="I90" s="263"/>
      <c r="J90" s="263"/>
      <c r="K90" s="263"/>
      <c r="L90" s="263"/>
      <c r="M90" s="263"/>
      <c r="N90" s="263"/>
    </row>
    <row r="91" ht="15.75" spans="1:14">
      <c r="A91" s="263"/>
      <c r="B91" s="263"/>
      <c r="C91" s="263"/>
      <c r="D91" s="263"/>
      <c r="E91" s="263"/>
      <c r="F91" s="264"/>
      <c r="G91" s="263"/>
      <c r="H91" s="263"/>
      <c r="I91" s="263"/>
      <c r="J91" s="263"/>
      <c r="K91" s="263"/>
      <c r="L91" s="263"/>
      <c r="M91" s="263"/>
      <c r="N91" s="263"/>
    </row>
    <row r="92" ht="15.75" spans="1:14">
      <c r="A92" s="263"/>
      <c r="B92" s="263"/>
      <c r="C92" s="263"/>
      <c r="D92" s="263"/>
      <c r="E92" s="263"/>
      <c r="F92" s="264"/>
      <c r="G92" s="263"/>
      <c r="H92" s="263"/>
      <c r="I92" s="263"/>
      <c r="J92" s="263"/>
      <c r="K92" s="263"/>
      <c r="L92" s="263"/>
      <c r="M92" s="263"/>
      <c r="N92" s="263"/>
    </row>
    <row r="93" ht="15.75" spans="1:14">
      <c r="A93" s="263"/>
      <c r="B93" s="263"/>
      <c r="C93" s="263"/>
      <c r="D93" s="263"/>
      <c r="E93" s="263"/>
      <c r="F93" s="264"/>
      <c r="G93" s="263"/>
      <c r="H93" s="263"/>
      <c r="I93" s="263"/>
      <c r="J93" s="263"/>
      <c r="K93" s="263"/>
      <c r="L93" s="263"/>
      <c r="M93" s="263"/>
      <c r="N93" s="263"/>
    </row>
    <row r="94" ht="15.75" spans="1:14">
      <c r="A94" s="263"/>
      <c r="B94" s="263"/>
      <c r="C94" s="263"/>
      <c r="D94" s="263"/>
      <c r="E94" s="263"/>
      <c r="F94" s="264"/>
      <c r="G94" s="263"/>
      <c r="H94" s="263"/>
      <c r="I94" s="263"/>
      <c r="J94" s="263"/>
      <c r="K94" s="263"/>
      <c r="L94" s="263"/>
      <c r="M94" s="263"/>
      <c r="N94" s="263"/>
    </row>
    <row r="95" ht="15.75" spans="1:14">
      <c r="A95" s="263"/>
      <c r="B95" s="263"/>
      <c r="C95" s="263"/>
      <c r="D95" s="263"/>
      <c r="E95" s="263"/>
      <c r="F95" s="264"/>
      <c r="G95" s="263"/>
      <c r="H95" s="263"/>
      <c r="I95" s="263"/>
      <c r="J95" s="263"/>
      <c r="K95" s="263"/>
      <c r="L95" s="263"/>
      <c r="M95" s="263"/>
      <c r="N95" s="263"/>
    </row>
    <row r="96" ht="15.75" spans="1:14">
      <c r="A96" s="263"/>
      <c r="B96" s="263"/>
      <c r="C96" s="263"/>
      <c r="D96" s="263"/>
      <c r="E96" s="263"/>
      <c r="F96" s="264"/>
      <c r="G96" s="263"/>
      <c r="H96" s="263"/>
      <c r="I96" s="263"/>
      <c r="J96" s="263"/>
      <c r="K96" s="263"/>
      <c r="L96" s="263"/>
      <c r="M96" s="263"/>
      <c r="N96" s="263"/>
    </row>
    <row r="97" ht="15.75" spans="1:14">
      <c r="A97" s="263"/>
      <c r="B97" s="263"/>
      <c r="C97" s="263"/>
      <c r="D97" s="263"/>
      <c r="E97" s="263"/>
      <c r="F97" s="264"/>
      <c r="G97" s="263"/>
      <c r="H97" s="263"/>
      <c r="I97" s="263"/>
      <c r="J97" s="263"/>
      <c r="K97" s="263"/>
      <c r="L97" s="263"/>
      <c r="M97" s="263"/>
      <c r="N97" s="263"/>
    </row>
    <row r="98" ht="15.75" spans="1:14">
      <c r="A98" s="263"/>
      <c r="B98" s="263"/>
      <c r="C98" s="263"/>
      <c r="D98" s="263"/>
      <c r="E98" s="263"/>
      <c r="F98" s="264"/>
      <c r="G98" s="263"/>
      <c r="H98" s="263"/>
      <c r="I98" s="263"/>
      <c r="J98" s="263"/>
      <c r="K98" s="263"/>
      <c r="L98" s="263"/>
      <c r="M98" s="263"/>
      <c r="N98" s="263"/>
    </row>
    <row r="99" ht="15.75" spans="1:14">
      <c r="A99" s="263"/>
      <c r="B99" s="263"/>
      <c r="C99" s="263"/>
      <c r="D99" s="263"/>
      <c r="E99" s="263"/>
      <c r="F99" s="264"/>
      <c r="G99" s="263"/>
      <c r="H99" s="263"/>
      <c r="I99" s="263"/>
      <c r="J99" s="263"/>
      <c r="K99" s="263"/>
      <c r="L99" s="263"/>
      <c r="M99" s="263"/>
      <c r="N99" s="263"/>
    </row>
  </sheetData>
  <mergeCells count="6">
    <mergeCell ref="A2:N2"/>
    <mergeCell ref="C4:E4"/>
    <mergeCell ref="A4:A5"/>
    <mergeCell ref="B4:B5"/>
    <mergeCell ref="M4:M5"/>
    <mergeCell ref="N4:N5"/>
  </mergeCells>
  <pageMargins left="1.10138888888889" right="0.707638888888889" top="0.747916666666667" bottom="0.55" header="0.313888888888889" footer="0.313888888888889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9" sqref="A9"/>
    </sheetView>
  </sheetViews>
  <sheetFormatPr defaultColWidth="9" defaultRowHeight="14.25"/>
  <cols>
    <col min="1" max="1" width="11.875" style="186" customWidth="1"/>
    <col min="2" max="2" width="11.875" style="187" customWidth="1"/>
    <col min="3" max="3" width="11.875" style="186" customWidth="1"/>
    <col min="4" max="4" width="12" style="188" customWidth="1"/>
    <col min="5" max="5" width="10.125" style="188" customWidth="1"/>
    <col min="6" max="6" width="10.625" style="188" customWidth="1"/>
    <col min="7" max="7" width="11.875" style="188" customWidth="1"/>
    <col min="8" max="8" width="10.375" style="189" customWidth="1"/>
    <col min="9" max="9" width="11.125" style="188" customWidth="1"/>
    <col min="10" max="10" width="4.875" style="188" customWidth="1"/>
    <col min="11" max="11" width="6" style="188" customWidth="1"/>
    <col min="12" max="12" width="11.75" style="188" customWidth="1"/>
    <col min="13" max="13" width="11.625" style="188" customWidth="1"/>
    <col min="14" max="14" width="5.375" style="188" customWidth="1"/>
    <col min="15" max="15" width="10.75" style="188" customWidth="1"/>
    <col min="16" max="16" width="11.5" style="188" customWidth="1"/>
    <col min="17" max="18" width="10.625" style="186" customWidth="1"/>
    <col min="19" max="19" width="11.5" style="186" customWidth="1"/>
    <col min="20" max="20" width="8.5" style="186" customWidth="1"/>
    <col min="21" max="16384" width="9" style="186"/>
  </cols>
  <sheetData>
    <row r="1" ht="23.25" customHeight="1" spans="1:1">
      <c r="A1" s="121" t="s">
        <v>42</v>
      </c>
    </row>
    <row r="2" ht="35.25" customHeight="1" spans="1:19">
      <c r="A2" s="190" t="s">
        <v>43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</row>
    <row r="3" s="181" customFormat="1" ht="25.5" customHeight="1" spans="1:20">
      <c r="A3" s="191" t="s">
        <v>8</v>
      </c>
      <c r="B3" s="192"/>
      <c r="C3" s="193"/>
      <c r="D3" s="194"/>
      <c r="E3" s="194"/>
      <c r="F3" s="194"/>
      <c r="G3" s="194"/>
      <c r="H3" s="195"/>
      <c r="I3" s="213"/>
      <c r="J3" s="213"/>
      <c r="K3" s="213"/>
      <c r="L3" s="213"/>
      <c r="M3" s="213"/>
      <c r="N3" s="213"/>
      <c r="O3" s="213"/>
      <c r="P3" s="213"/>
      <c r="T3" s="221" t="s">
        <v>44</v>
      </c>
    </row>
    <row r="4" s="182" customFormat="1" ht="23.1" customHeight="1" spans="1:20">
      <c r="A4" s="196" t="s">
        <v>10</v>
      </c>
      <c r="B4" s="197" t="s">
        <v>45</v>
      </c>
      <c r="C4" s="198" t="s">
        <v>46</v>
      </c>
      <c r="D4" s="198"/>
      <c r="E4" s="198"/>
      <c r="F4" s="198"/>
      <c r="G4" s="198"/>
      <c r="H4" s="198" t="s">
        <v>47</v>
      </c>
      <c r="I4" s="198"/>
      <c r="J4" s="198"/>
      <c r="K4" s="198"/>
      <c r="L4" s="198" t="s">
        <v>48</v>
      </c>
      <c r="M4" s="198"/>
      <c r="N4" s="198"/>
      <c r="O4" s="198"/>
      <c r="P4" s="214" t="s">
        <v>49</v>
      </c>
      <c r="Q4" s="222"/>
      <c r="R4" s="222"/>
      <c r="S4" s="222"/>
      <c r="T4" s="223"/>
    </row>
    <row r="5" s="183" customFormat="1" ht="23.1" customHeight="1" spans="1:20">
      <c r="A5" s="199"/>
      <c r="B5" s="200"/>
      <c r="C5" s="196" t="s">
        <v>50</v>
      </c>
      <c r="D5" s="196" t="s">
        <v>51</v>
      </c>
      <c r="E5" s="196" t="s">
        <v>52</v>
      </c>
      <c r="F5" s="196" t="s">
        <v>53</v>
      </c>
      <c r="G5" s="196" t="s">
        <v>54</v>
      </c>
      <c r="H5" s="198" t="s">
        <v>50</v>
      </c>
      <c r="I5" s="196" t="s">
        <v>51</v>
      </c>
      <c r="J5" s="196" t="s">
        <v>53</v>
      </c>
      <c r="K5" s="196" t="s">
        <v>54</v>
      </c>
      <c r="L5" s="198" t="s">
        <v>50</v>
      </c>
      <c r="M5" s="196" t="s">
        <v>51</v>
      </c>
      <c r="N5" s="196" t="s">
        <v>55</v>
      </c>
      <c r="O5" s="196" t="s">
        <v>54</v>
      </c>
      <c r="P5" s="198" t="s">
        <v>50</v>
      </c>
      <c r="Q5" s="125" t="s">
        <v>56</v>
      </c>
      <c r="R5" s="125" t="s">
        <v>57</v>
      </c>
      <c r="S5" s="196" t="s">
        <v>58</v>
      </c>
      <c r="T5" s="125" t="s">
        <v>59</v>
      </c>
    </row>
    <row r="6" s="184" customFormat="1" ht="23.1" customHeight="1" spans="1:20">
      <c r="A6" s="201" t="s">
        <v>60</v>
      </c>
      <c r="B6" s="202">
        <f>SUM(B7:B18)</f>
        <v>166296208.267898</v>
      </c>
      <c r="C6" s="202">
        <f t="shared" ref="C6:T6" si="0">SUM(C7:C18)</f>
        <v>58172956.6472131</v>
      </c>
      <c r="D6" s="202">
        <f t="shared" si="0"/>
        <v>48641994.3</v>
      </c>
      <c r="E6" s="202">
        <f t="shared" si="0"/>
        <v>2684400</v>
      </c>
      <c r="F6" s="202">
        <f t="shared" si="0"/>
        <v>3045000</v>
      </c>
      <c r="G6" s="202">
        <f t="shared" si="0"/>
        <v>3801562.34721306</v>
      </c>
      <c r="H6" s="202">
        <f t="shared" si="0"/>
        <v>7841688</v>
      </c>
      <c r="I6" s="202">
        <f t="shared" si="0"/>
        <v>7841688</v>
      </c>
      <c r="J6" s="202">
        <f t="shared" si="0"/>
        <v>0</v>
      </c>
      <c r="K6" s="202">
        <f t="shared" si="0"/>
        <v>0</v>
      </c>
      <c r="L6" s="202">
        <f t="shared" si="0"/>
        <v>26399321.2316461</v>
      </c>
      <c r="M6" s="202">
        <f t="shared" si="0"/>
        <v>24089486.34</v>
      </c>
      <c r="N6" s="202">
        <f t="shared" si="0"/>
        <v>0</v>
      </c>
      <c r="O6" s="202">
        <f t="shared" si="0"/>
        <v>2309834.89164614</v>
      </c>
      <c r="P6" s="202">
        <f t="shared" si="0"/>
        <v>73882242.3890393</v>
      </c>
      <c r="Q6" s="202">
        <f t="shared" si="0"/>
        <v>6023693.35766556</v>
      </c>
      <c r="R6" s="202">
        <f t="shared" si="0"/>
        <v>7124224.58737374</v>
      </c>
      <c r="S6" s="202">
        <f t="shared" si="0"/>
        <v>60183316.444</v>
      </c>
      <c r="T6" s="202">
        <f t="shared" si="0"/>
        <v>551008</v>
      </c>
    </row>
    <row r="7" s="185" customFormat="1" ht="23.1" customHeight="1" spans="1:20">
      <c r="A7" s="112" t="s">
        <v>28</v>
      </c>
      <c r="B7" s="203">
        <f>C7+H7+L7+P7</f>
        <v>33509391.0678985</v>
      </c>
      <c r="C7" s="204">
        <f>SUM(D7:G7)</f>
        <v>13188628.6472131</v>
      </c>
      <c r="D7" s="205">
        <v>3852666.3</v>
      </c>
      <c r="E7" s="205">
        <v>2684400</v>
      </c>
      <c r="F7" s="162">
        <v>2850000</v>
      </c>
      <c r="G7" s="206">
        <v>3801562.34721306</v>
      </c>
      <c r="H7" s="203">
        <f>SUM(I7:K7)</f>
        <v>6283608</v>
      </c>
      <c r="I7" s="205">
        <v>6283608</v>
      </c>
      <c r="J7" s="210"/>
      <c r="K7" s="210">
        <v>0</v>
      </c>
      <c r="L7" s="203">
        <f>SUM(M7:O7)</f>
        <v>6125894.11164614</v>
      </c>
      <c r="M7" s="212">
        <v>3816059.22</v>
      </c>
      <c r="N7" s="209"/>
      <c r="O7" s="215">
        <v>2309834.89164614</v>
      </c>
      <c r="P7" s="203">
        <f>SUM(Q7:T7)</f>
        <v>7911260.30903933</v>
      </c>
      <c r="Q7" s="224">
        <v>951771.437665567</v>
      </c>
      <c r="R7" s="224">
        <v>1207971.62737376</v>
      </c>
      <c r="S7" s="224">
        <f>1450509.244+4150000</f>
        <v>5600509.244</v>
      </c>
      <c r="T7" s="217">
        <v>151008</v>
      </c>
    </row>
    <row r="8" s="185" customFormat="1" ht="23.1" customHeight="1" spans="1:20">
      <c r="A8" s="112" t="s">
        <v>30</v>
      </c>
      <c r="B8" s="203"/>
      <c r="C8" s="204"/>
      <c r="D8" s="207"/>
      <c r="E8" s="208"/>
      <c r="F8" s="209"/>
      <c r="G8" s="210"/>
      <c r="H8" s="203"/>
      <c r="I8" s="208"/>
      <c r="J8" s="208"/>
      <c r="K8" s="208"/>
      <c r="L8" s="203"/>
      <c r="M8" s="209"/>
      <c r="N8" s="209"/>
      <c r="O8" s="216"/>
      <c r="P8" s="203"/>
      <c r="Q8" s="225"/>
      <c r="R8" s="225"/>
      <c r="S8" s="225"/>
      <c r="T8" s="217"/>
    </row>
    <row r="9" s="185" customFormat="1" ht="23.1" customHeight="1" spans="1:20">
      <c r="A9" s="112" t="s">
        <v>31</v>
      </c>
      <c r="B9" s="203">
        <f>C9+H9+L9+P9</f>
        <v>0</v>
      </c>
      <c r="C9" s="204">
        <f>SUM(D9:G9)</f>
        <v>0</v>
      </c>
      <c r="D9" s="207"/>
      <c r="E9" s="208"/>
      <c r="F9" s="209"/>
      <c r="G9" s="210"/>
      <c r="H9" s="203">
        <f>SUM(I9:K9)</f>
        <v>0</v>
      </c>
      <c r="I9" s="208"/>
      <c r="J9" s="208"/>
      <c r="K9" s="208"/>
      <c r="L9" s="203">
        <f>SUM(M9:O9)</f>
        <v>0</v>
      </c>
      <c r="M9" s="209"/>
      <c r="N9" s="209"/>
      <c r="O9" s="216"/>
      <c r="P9" s="203">
        <f>SUM(Q9:T9)</f>
        <v>0</v>
      </c>
      <c r="Q9" s="225"/>
      <c r="R9" s="225"/>
      <c r="S9" s="225"/>
      <c r="T9" s="217"/>
    </row>
    <row r="10" s="185" customFormat="1" ht="23.1" customHeight="1" spans="1:20">
      <c r="A10" s="112" t="s">
        <v>32</v>
      </c>
      <c r="B10" s="203">
        <f>C10+H10+L10+P10</f>
        <v>115370363.02</v>
      </c>
      <c r="C10" s="204">
        <f>SUM(D10:G10)</f>
        <v>41948676</v>
      </c>
      <c r="D10" s="162">
        <v>41948676</v>
      </c>
      <c r="E10" s="211"/>
      <c r="F10" s="211"/>
      <c r="G10" s="162"/>
      <c r="H10" s="203">
        <f>SUM(I10:K10)</f>
        <v>0</v>
      </c>
      <c r="I10" s="203"/>
      <c r="J10" s="203"/>
      <c r="K10" s="203"/>
      <c r="L10" s="203">
        <f>SUM(M10:O10)</f>
        <v>14879145.36</v>
      </c>
      <c r="M10" s="211">
        <v>14879145.36</v>
      </c>
      <c r="N10" s="209"/>
      <c r="O10" s="211"/>
      <c r="P10" s="203">
        <f t="shared" ref="P10:P18" si="1">SUM(Q10:T10)</f>
        <v>58542541.66</v>
      </c>
      <c r="Q10" s="217">
        <v>5033841.11999999</v>
      </c>
      <c r="R10" s="217">
        <v>5663071.25999998</v>
      </c>
      <c r="S10" s="217">
        <f>11745629.28+35700000</f>
        <v>47445629.28</v>
      </c>
      <c r="T10" s="217">
        <v>400000</v>
      </c>
    </row>
    <row r="11" s="185" customFormat="1" ht="23.1" customHeight="1" spans="1:20">
      <c r="A11" s="116" t="s">
        <v>33</v>
      </c>
      <c r="B11" s="203">
        <f>C11+H11+L11+P11</f>
        <v>12149754.24</v>
      </c>
      <c r="C11" s="204">
        <f>SUM(D11:G11)</f>
        <v>2101584</v>
      </c>
      <c r="D11" s="162">
        <v>2101584</v>
      </c>
      <c r="E11" s="162"/>
      <c r="F11" s="162"/>
      <c r="G11" s="162"/>
      <c r="H11" s="203">
        <f>SUM(I11:K11)</f>
        <v>0</v>
      </c>
      <c r="I11" s="203"/>
      <c r="J11" s="203"/>
      <c r="K11" s="203"/>
      <c r="L11" s="203">
        <f>SUM(M11:O11)</f>
        <v>4803655.68</v>
      </c>
      <c r="M11" s="217">
        <v>4803655.68</v>
      </c>
      <c r="N11" s="203"/>
      <c r="O11" s="203"/>
      <c r="P11" s="203">
        <f t="shared" si="1"/>
        <v>5244514.56</v>
      </c>
      <c r="Q11" s="224"/>
      <c r="R11" s="224"/>
      <c r="S11" s="224">
        <f>1284514.56+3960000</f>
        <v>5244514.56</v>
      </c>
      <c r="T11" s="203"/>
    </row>
    <row r="12" s="185" customFormat="1" ht="23.1" customHeight="1" spans="1:20">
      <c r="A12" s="116" t="s">
        <v>35</v>
      </c>
      <c r="B12" s="203">
        <f>C12+H12+L12+P12</f>
        <v>2330634.24</v>
      </c>
      <c r="C12" s="204">
        <f>SUM(D12:G12)</f>
        <v>421728</v>
      </c>
      <c r="D12" s="212">
        <v>421728</v>
      </c>
      <c r="E12" s="212"/>
      <c r="F12" s="212"/>
      <c r="G12" s="212"/>
      <c r="H12" s="203">
        <f>SUM(I12:K12)</f>
        <v>0</v>
      </c>
      <c r="I12" s="212"/>
      <c r="J12" s="212"/>
      <c r="K12" s="212"/>
      <c r="L12" s="203">
        <f>SUM(M12:O12)</f>
        <v>544714.08</v>
      </c>
      <c r="M12" s="212">
        <v>544714.08</v>
      </c>
      <c r="N12" s="218"/>
      <c r="O12" s="215"/>
      <c r="P12" s="203">
        <f t="shared" si="1"/>
        <v>1364192.16</v>
      </c>
      <c r="Q12" s="224"/>
      <c r="R12" s="224"/>
      <c r="S12" s="224">
        <f>284192.16+1080000</f>
        <v>1364192.16</v>
      </c>
      <c r="T12" s="226"/>
    </row>
    <row r="13" s="185" customFormat="1" ht="23.1" customHeight="1" spans="1:20">
      <c r="A13" s="116" t="s">
        <v>36</v>
      </c>
      <c r="B13" s="203">
        <f t="shared" ref="B13:B18" si="2">C13+H13+L13+P13</f>
        <v>810116.9</v>
      </c>
      <c r="C13" s="204">
        <f t="shared" ref="C13:C18" si="3">SUM(D13:G13)</f>
        <v>512340</v>
      </c>
      <c r="D13" s="162">
        <v>317340</v>
      </c>
      <c r="E13" s="162"/>
      <c r="F13" s="162">
        <v>195000</v>
      </c>
      <c r="G13" s="162"/>
      <c r="H13" s="203">
        <f t="shared" ref="H13:H18" si="4">SUM(I13:K13)</f>
        <v>0</v>
      </c>
      <c r="I13" s="162"/>
      <c r="J13" s="162"/>
      <c r="K13" s="162"/>
      <c r="L13" s="203">
        <f t="shared" ref="L13:L18" si="5">SUM(M13:O13)</f>
        <v>0</v>
      </c>
      <c r="M13" s="162"/>
      <c r="N13" s="209"/>
      <c r="O13" s="211"/>
      <c r="P13" s="203">
        <f t="shared" si="1"/>
        <v>297776.9</v>
      </c>
      <c r="Q13" s="224">
        <v>38080.8</v>
      </c>
      <c r="R13" s="224">
        <v>42840.9</v>
      </c>
      <c r="S13" s="224">
        <f>88855.2+128000</f>
        <v>216855.2</v>
      </c>
      <c r="T13" s="203"/>
    </row>
    <row r="14" s="185" customFormat="1" ht="23.1" customHeight="1" spans="1:20">
      <c r="A14" s="116" t="s">
        <v>37</v>
      </c>
      <c r="B14" s="203">
        <f t="shared" si="2"/>
        <v>0</v>
      </c>
      <c r="C14" s="204">
        <f t="shared" si="3"/>
        <v>0</v>
      </c>
      <c r="D14" s="162"/>
      <c r="E14" s="162"/>
      <c r="F14" s="162"/>
      <c r="G14" s="162"/>
      <c r="H14" s="203">
        <f t="shared" si="4"/>
        <v>0</v>
      </c>
      <c r="I14" s="219"/>
      <c r="J14" s="219"/>
      <c r="K14" s="219"/>
      <c r="L14" s="203">
        <f t="shared" si="5"/>
        <v>0</v>
      </c>
      <c r="M14" s="203"/>
      <c r="N14" s="203"/>
      <c r="O14" s="203"/>
      <c r="P14" s="203">
        <f t="shared" si="1"/>
        <v>0</v>
      </c>
      <c r="Q14" s="224"/>
      <c r="R14" s="224"/>
      <c r="S14" s="224"/>
      <c r="T14" s="203"/>
    </row>
    <row r="15" s="185" customFormat="1" ht="23.1" customHeight="1" spans="1:20">
      <c r="A15" s="116" t="s">
        <v>38</v>
      </c>
      <c r="B15" s="203">
        <f t="shared" si="2"/>
        <v>200730.6</v>
      </c>
      <c r="C15" s="204">
        <f t="shared" si="3"/>
        <v>0</v>
      </c>
      <c r="D15" s="162"/>
      <c r="E15" s="162"/>
      <c r="F15" s="162"/>
      <c r="G15" s="162"/>
      <c r="H15" s="203">
        <f t="shared" si="4"/>
        <v>150360</v>
      </c>
      <c r="I15" s="162">
        <v>150360</v>
      </c>
      <c r="J15" s="162"/>
      <c r="K15" s="162"/>
      <c r="L15" s="203">
        <f t="shared" si="5"/>
        <v>0</v>
      </c>
      <c r="M15" s="162"/>
      <c r="N15" s="209"/>
      <c r="O15" s="211"/>
      <c r="P15" s="203">
        <f t="shared" si="1"/>
        <v>50370.6</v>
      </c>
      <c r="Q15" s="224"/>
      <c r="R15" s="224">
        <v>20298.6</v>
      </c>
      <c r="S15" s="224">
        <v>30072</v>
      </c>
      <c r="T15" s="203"/>
    </row>
    <row r="16" s="185" customFormat="1" ht="23.1" customHeight="1" spans="1:20">
      <c r="A16" s="116" t="s">
        <v>39</v>
      </c>
      <c r="B16" s="203">
        <f t="shared" si="2"/>
        <v>697671</v>
      </c>
      <c r="C16" s="204">
        <f t="shared" si="3"/>
        <v>0</v>
      </c>
      <c r="D16" s="162"/>
      <c r="E16" s="162"/>
      <c r="F16" s="162"/>
      <c r="G16" s="162"/>
      <c r="H16" s="203">
        <f t="shared" si="4"/>
        <v>522600</v>
      </c>
      <c r="I16" s="162">
        <v>522600</v>
      </c>
      <c r="J16" s="162"/>
      <c r="K16" s="162"/>
      <c r="L16" s="203">
        <f t="shared" si="5"/>
        <v>0</v>
      </c>
      <c r="M16" s="203"/>
      <c r="N16" s="203"/>
      <c r="O16" s="203"/>
      <c r="P16" s="203">
        <f t="shared" si="1"/>
        <v>175071</v>
      </c>
      <c r="Q16" s="224"/>
      <c r="R16" s="224">
        <v>70551</v>
      </c>
      <c r="S16" s="224">
        <v>104520</v>
      </c>
      <c r="T16" s="203"/>
    </row>
    <row r="17" s="185" customFormat="1" ht="23.1" customHeight="1" spans="1:20">
      <c r="A17" s="116" t="s">
        <v>40</v>
      </c>
      <c r="B17" s="203">
        <f t="shared" si="2"/>
        <v>1012464</v>
      </c>
      <c r="C17" s="204">
        <f t="shared" si="3"/>
        <v>0</v>
      </c>
      <c r="D17" s="162"/>
      <c r="E17" s="162"/>
      <c r="F17" s="162"/>
      <c r="G17" s="162"/>
      <c r="H17" s="203">
        <f t="shared" si="4"/>
        <v>758400</v>
      </c>
      <c r="I17" s="220">
        <v>758400</v>
      </c>
      <c r="J17" s="162"/>
      <c r="K17" s="162"/>
      <c r="L17" s="203">
        <f t="shared" si="5"/>
        <v>0</v>
      </c>
      <c r="M17" s="162"/>
      <c r="N17" s="209"/>
      <c r="O17" s="216"/>
      <c r="P17" s="203">
        <f t="shared" si="1"/>
        <v>254064</v>
      </c>
      <c r="Q17" s="224"/>
      <c r="R17" s="224">
        <v>102384</v>
      </c>
      <c r="S17" s="224">
        <v>151680</v>
      </c>
      <c r="T17" s="203"/>
    </row>
    <row r="18" s="185" customFormat="1" ht="23.1" customHeight="1" spans="1:20">
      <c r="A18" s="116" t="s">
        <v>41</v>
      </c>
      <c r="B18" s="203">
        <f t="shared" si="2"/>
        <v>215083.2</v>
      </c>
      <c r="C18" s="204">
        <f t="shared" si="3"/>
        <v>0</v>
      </c>
      <c r="D18" s="162"/>
      <c r="E18" s="162"/>
      <c r="F18" s="162"/>
      <c r="G18" s="162"/>
      <c r="H18" s="203">
        <f t="shared" si="4"/>
        <v>126720</v>
      </c>
      <c r="I18" s="217">
        <v>126720</v>
      </c>
      <c r="J18" s="203"/>
      <c r="K18" s="203"/>
      <c r="L18" s="203">
        <f t="shared" si="5"/>
        <v>45912</v>
      </c>
      <c r="M18" s="162">
        <v>45912</v>
      </c>
      <c r="N18" s="209"/>
      <c r="O18" s="211"/>
      <c r="P18" s="203">
        <f t="shared" si="1"/>
        <v>42451.2</v>
      </c>
      <c r="Q18" s="224"/>
      <c r="R18" s="224">
        <v>17107.2</v>
      </c>
      <c r="S18" s="224">
        <v>25344</v>
      </c>
      <c r="T18" s="203"/>
    </row>
    <row r="19" ht="21" customHeight="1" spans="1:18">
      <c r="A19" s="16"/>
      <c r="R19" s="17"/>
    </row>
    <row r="20" ht="15.75" customHeight="1" spans="1:1">
      <c r="A20" s="121"/>
    </row>
  </sheetData>
  <mergeCells count="7">
    <mergeCell ref="A2:S2"/>
    <mergeCell ref="C4:G4"/>
    <mergeCell ref="H4:K4"/>
    <mergeCell ref="L4:O4"/>
    <mergeCell ref="P4:T4"/>
    <mergeCell ref="A4:A5"/>
    <mergeCell ref="B4:B5"/>
  </mergeCells>
  <pageMargins left="0.313888888888889" right="0.313888888888889" top="0.747916666666667" bottom="0.747916666666667" header="0.313888888888889" footer="0.313888888888889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C8" sqref="C8:L8"/>
    </sheetView>
  </sheetViews>
  <sheetFormatPr defaultColWidth="9" defaultRowHeight="14.25"/>
  <cols>
    <col min="1" max="1" width="10.625" style="152" customWidth="1"/>
    <col min="2" max="2" width="13.25" style="153" customWidth="1"/>
    <col min="3" max="3" width="11.75" style="154" customWidth="1"/>
    <col min="4" max="4" width="10.25" style="154" customWidth="1"/>
    <col min="5" max="5" width="9.875" style="154" customWidth="1"/>
    <col min="6" max="6" width="10.125" style="154" customWidth="1"/>
    <col min="7" max="7" width="12" style="154" customWidth="1"/>
    <col min="8" max="8" width="9.75" style="154" customWidth="1"/>
    <col min="9" max="9" width="10.125" style="154" customWidth="1"/>
    <col min="10" max="10" width="9.125" style="154" customWidth="1"/>
    <col min="11" max="11" width="9.75" style="154" customWidth="1"/>
    <col min="12" max="12" width="9.875" style="154" customWidth="1"/>
    <col min="13" max="13" width="11.75" style="154" customWidth="1"/>
    <col min="14" max="14" width="11.875" style="154" customWidth="1"/>
    <col min="15" max="15" width="10.125" style="154" customWidth="1"/>
    <col min="16" max="16" width="10.375" style="154" customWidth="1"/>
    <col min="17" max="17" width="10" style="154" customWidth="1"/>
    <col min="18" max="16384" width="9" style="95"/>
  </cols>
  <sheetData>
    <row r="1" ht="18" customHeight="1" spans="1:1">
      <c r="A1" s="152" t="s">
        <v>61</v>
      </c>
    </row>
    <row r="2" ht="18" customHeight="1" spans="1:17">
      <c r="A2" s="155" t="s">
        <v>62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ht="25.5" customHeight="1" spans="1:17">
      <c r="A3" s="156" t="s">
        <v>8</v>
      </c>
      <c r="Q3" s="179" t="s">
        <v>63</v>
      </c>
    </row>
    <row r="4" s="150" customFormat="1" ht="26.1" customHeight="1" spans="1:17">
      <c r="A4" s="157" t="s">
        <v>64</v>
      </c>
      <c r="B4" s="158" t="s">
        <v>25</v>
      </c>
      <c r="C4" s="159" t="s">
        <v>65</v>
      </c>
      <c r="D4" s="159" t="s">
        <v>66</v>
      </c>
      <c r="E4" s="159" t="s">
        <v>67</v>
      </c>
      <c r="F4" s="159" t="s">
        <v>68</v>
      </c>
      <c r="G4" s="159" t="s">
        <v>69</v>
      </c>
      <c r="H4" s="159" t="s">
        <v>70</v>
      </c>
      <c r="I4" s="159" t="s">
        <v>71</v>
      </c>
      <c r="J4" s="159" t="s">
        <v>72</v>
      </c>
      <c r="K4" s="159" t="s">
        <v>73</v>
      </c>
      <c r="L4" s="159" t="s">
        <v>74</v>
      </c>
      <c r="M4" s="159" t="s">
        <v>75</v>
      </c>
      <c r="N4" s="159" t="s">
        <v>76</v>
      </c>
      <c r="O4" s="159" t="s">
        <v>77</v>
      </c>
      <c r="P4" s="159" t="s">
        <v>78</v>
      </c>
      <c r="Q4" s="159" t="s">
        <v>79</v>
      </c>
    </row>
    <row r="5" s="150" customFormat="1" ht="26.1" customHeight="1" spans="1:17">
      <c r="A5" s="160" t="s">
        <v>60</v>
      </c>
      <c r="B5" s="158">
        <f>SUM(B6:B17)</f>
        <v>5679128.78957975</v>
      </c>
      <c r="C5" s="158">
        <f t="shared" ref="C5:Q5" si="0">SUM(C6:C17)</f>
        <v>221960</v>
      </c>
      <c r="D5" s="158">
        <f t="shared" si="0"/>
        <v>35800</v>
      </c>
      <c r="E5" s="158">
        <f t="shared" si="0"/>
        <v>161100</v>
      </c>
      <c r="F5" s="158">
        <f t="shared" si="0"/>
        <v>143200</v>
      </c>
      <c r="G5" s="158">
        <f t="shared" si="0"/>
        <v>751800</v>
      </c>
      <c r="H5" s="158">
        <f t="shared" si="0"/>
        <v>143200</v>
      </c>
      <c r="I5" s="158">
        <f t="shared" si="0"/>
        <v>179000</v>
      </c>
      <c r="J5" s="158">
        <f t="shared" si="0"/>
        <v>17900</v>
      </c>
      <c r="K5" s="158">
        <f t="shared" si="0"/>
        <v>107400</v>
      </c>
      <c r="L5" s="158">
        <f t="shared" si="0"/>
        <v>71393.1</v>
      </c>
      <c r="M5" s="158">
        <f t="shared" si="0"/>
        <v>1490406.53732489</v>
      </c>
      <c r="N5" s="158">
        <f t="shared" si="0"/>
        <v>1192325.22985991</v>
      </c>
      <c r="O5" s="158">
        <f t="shared" si="0"/>
        <v>894243.922394936</v>
      </c>
      <c r="P5" s="158">
        <f t="shared" si="0"/>
        <v>269400</v>
      </c>
      <c r="Q5" s="158">
        <f t="shared" si="0"/>
        <v>0</v>
      </c>
    </row>
    <row r="6" s="150" customFormat="1" ht="26.1" customHeight="1" spans="1:20">
      <c r="A6" s="112" t="s">
        <v>28</v>
      </c>
      <c r="B6" s="158">
        <f>SUM(C6:Q6)</f>
        <v>2264489.92957975</v>
      </c>
      <c r="C6" s="161">
        <v>131440</v>
      </c>
      <c r="D6" s="161">
        <v>21200</v>
      </c>
      <c r="E6" s="161">
        <v>95400</v>
      </c>
      <c r="F6" s="161">
        <v>84800</v>
      </c>
      <c r="G6" s="161">
        <v>445200</v>
      </c>
      <c r="H6" s="161">
        <v>84800</v>
      </c>
      <c r="I6" s="161">
        <v>106000</v>
      </c>
      <c r="J6" s="161">
        <v>10600</v>
      </c>
      <c r="K6" s="161">
        <v>63600</v>
      </c>
      <c r="L6" s="162">
        <v>4520</v>
      </c>
      <c r="M6" s="162">
        <v>394804.137324894</v>
      </c>
      <c r="N6" s="162">
        <v>315843.309859915</v>
      </c>
      <c r="O6" s="162">
        <v>236882.482394936</v>
      </c>
      <c r="P6" s="162">
        <v>269400</v>
      </c>
      <c r="Q6" s="162"/>
      <c r="T6" s="150" t="s">
        <v>80</v>
      </c>
    </row>
    <row r="7" s="150" customFormat="1" ht="26.1" customHeight="1" spans="1:17">
      <c r="A7" s="112" t="s">
        <v>30</v>
      </c>
      <c r="B7" s="158"/>
      <c r="C7" s="161"/>
      <c r="D7" s="161"/>
      <c r="E7" s="161"/>
      <c r="F7" s="161"/>
      <c r="G7" s="161"/>
      <c r="H7" s="161"/>
      <c r="I7" s="161"/>
      <c r="J7" s="161"/>
      <c r="K7" s="161"/>
      <c r="L7" s="162"/>
      <c r="M7" s="162"/>
      <c r="N7" s="162"/>
      <c r="O7" s="162"/>
      <c r="P7" s="162"/>
      <c r="Q7" s="162"/>
    </row>
    <row r="8" s="150" customFormat="1" ht="26.1" customHeight="1" spans="1:17">
      <c r="A8" s="112" t="s">
        <v>31</v>
      </c>
      <c r="B8" s="158">
        <f>SUM(C8:Q8)</f>
        <v>60220</v>
      </c>
      <c r="C8" s="161">
        <v>7440</v>
      </c>
      <c r="D8" s="161">
        <v>1200</v>
      </c>
      <c r="E8" s="161">
        <v>5400</v>
      </c>
      <c r="F8" s="161">
        <v>4800</v>
      </c>
      <c r="G8" s="161">
        <v>25200</v>
      </c>
      <c r="H8" s="161">
        <v>4800</v>
      </c>
      <c r="I8" s="161">
        <v>6000</v>
      </c>
      <c r="J8" s="161">
        <v>600</v>
      </c>
      <c r="K8" s="161">
        <v>3600</v>
      </c>
      <c r="L8" s="162">
        <v>1180</v>
      </c>
      <c r="M8" s="162"/>
      <c r="N8" s="162"/>
      <c r="O8" s="162"/>
      <c r="P8" s="162"/>
      <c r="Q8" s="162"/>
    </row>
    <row r="9" s="150" customFormat="1" ht="26.1" customHeight="1" spans="1:17">
      <c r="A9" s="112" t="s">
        <v>32</v>
      </c>
      <c r="B9" s="158">
        <f t="shared" ref="B9:B17" si="1">SUM(C9:Q9)</f>
        <v>2727847.56</v>
      </c>
      <c r="C9" s="162">
        <v>19840</v>
      </c>
      <c r="D9" s="162">
        <v>3200</v>
      </c>
      <c r="E9" s="162">
        <v>14400</v>
      </c>
      <c r="F9" s="162">
        <v>12800</v>
      </c>
      <c r="G9" s="162">
        <v>67200</v>
      </c>
      <c r="H9" s="162">
        <v>12800</v>
      </c>
      <c r="I9" s="162">
        <v>16000</v>
      </c>
      <c r="J9" s="162">
        <v>1600</v>
      </c>
      <c r="K9" s="162">
        <v>9600</v>
      </c>
      <c r="L9" s="162">
        <v>53487</v>
      </c>
      <c r="M9" s="162">
        <v>1048716.9</v>
      </c>
      <c r="N9" s="162">
        <v>838973.52</v>
      </c>
      <c r="O9" s="162">
        <v>629230.14</v>
      </c>
      <c r="P9" s="162"/>
      <c r="Q9" s="159"/>
    </row>
    <row r="10" s="150" customFormat="1" ht="26.1" customHeight="1" spans="1:17">
      <c r="A10" s="116" t="s">
        <v>33</v>
      </c>
      <c r="B10" s="158">
        <f t="shared" si="1"/>
        <v>0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2"/>
      <c r="M10" s="162"/>
      <c r="N10" s="162"/>
      <c r="O10" s="162"/>
      <c r="P10" s="162"/>
      <c r="Q10" s="159"/>
    </row>
    <row r="11" s="150" customFormat="1" ht="26.1" customHeight="1" spans="1:17">
      <c r="A11" s="116" t="s">
        <v>35</v>
      </c>
      <c r="B11" s="158">
        <f t="shared" si="1"/>
        <v>0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2"/>
      <c r="M11" s="162"/>
      <c r="N11" s="162"/>
      <c r="O11" s="162"/>
      <c r="P11" s="162"/>
      <c r="Q11" s="159"/>
    </row>
    <row r="12" s="150" customFormat="1" ht="26.1" customHeight="1" spans="1:17">
      <c r="A12" s="116" t="s">
        <v>36</v>
      </c>
      <c r="B12" s="158">
        <f t="shared" si="1"/>
        <v>70003.4</v>
      </c>
      <c r="C12" s="164">
        <v>6200</v>
      </c>
      <c r="D12" s="164">
        <v>1000</v>
      </c>
      <c r="E12" s="164">
        <v>4500</v>
      </c>
      <c r="F12" s="164">
        <v>4000</v>
      </c>
      <c r="G12" s="164">
        <v>21000</v>
      </c>
      <c r="H12" s="164">
        <v>4000</v>
      </c>
      <c r="I12" s="164">
        <v>5000</v>
      </c>
      <c r="J12" s="164">
        <v>500</v>
      </c>
      <c r="K12" s="164">
        <v>3000</v>
      </c>
      <c r="L12" s="162">
        <v>1763</v>
      </c>
      <c r="M12" s="162">
        <v>7933.5</v>
      </c>
      <c r="N12" s="162">
        <v>6346.8</v>
      </c>
      <c r="O12" s="162">
        <v>4760.1</v>
      </c>
      <c r="P12" s="162"/>
      <c r="Q12" s="159"/>
    </row>
    <row r="13" s="150" customFormat="1" ht="26.1" customHeight="1" spans="1:17">
      <c r="A13" s="116" t="s">
        <v>37</v>
      </c>
      <c r="B13" s="158">
        <f t="shared" si="1"/>
        <v>0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2"/>
      <c r="M13" s="162"/>
      <c r="N13" s="162"/>
      <c r="O13" s="162"/>
      <c r="P13" s="162"/>
      <c r="Q13" s="159"/>
    </row>
    <row r="14" s="150" customFormat="1" ht="26.1" customHeight="1" spans="1:17">
      <c r="A14" s="116" t="s">
        <v>38</v>
      </c>
      <c r="B14" s="158">
        <f t="shared" si="1"/>
        <v>69406.7</v>
      </c>
      <c r="C14" s="161">
        <v>7440</v>
      </c>
      <c r="D14" s="161">
        <v>1200</v>
      </c>
      <c r="E14" s="161">
        <v>5400</v>
      </c>
      <c r="F14" s="161">
        <v>4800</v>
      </c>
      <c r="G14" s="161">
        <v>25200</v>
      </c>
      <c r="H14" s="161">
        <v>4800</v>
      </c>
      <c r="I14" s="161">
        <v>6000</v>
      </c>
      <c r="J14" s="161">
        <v>600</v>
      </c>
      <c r="K14" s="161">
        <v>3600</v>
      </c>
      <c r="L14" s="162">
        <v>1345.1</v>
      </c>
      <c r="M14" s="162">
        <v>3759</v>
      </c>
      <c r="N14" s="162">
        <v>3007.2</v>
      </c>
      <c r="O14" s="162">
        <v>2255.4</v>
      </c>
      <c r="P14" s="162"/>
      <c r="Q14" s="159"/>
    </row>
    <row r="15" s="150" customFormat="1" ht="26.1" customHeight="1" spans="1:17">
      <c r="A15" s="116" t="s">
        <v>39</v>
      </c>
      <c r="B15" s="158">
        <f t="shared" si="1"/>
        <v>202609</v>
      </c>
      <c r="C15" s="165">
        <v>21080</v>
      </c>
      <c r="D15" s="165">
        <v>3400</v>
      </c>
      <c r="E15" s="165">
        <v>15300</v>
      </c>
      <c r="F15" s="165">
        <v>13600</v>
      </c>
      <c r="G15" s="165">
        <v>71400</v>
      </c>
      <c r="H15" s="165">
        <v>13600</v>
      </c>
      <c r="I15" s="165">
        <v>17000</v>
      </c>
      <c r="J15" s="165">
        <v>1700</v>
      </c>
      <c r="K15" s="165">
        <v>10200</v>
      </c>
      <c r="L15" s="173">
        <v>3973</v>
      </c>
      <c r="M15" s="174">
        <v>13065</v>
      </c>
      <c r="N15" s="174">
        <v>10452</v>
      </c>
      <c r="O15" s="175">
        <v>7839</v>
      </c>
      <c r="P15" s="162"/>
      <c r="Q15" s="159"/>
    </row>
    <row r="16" s="150" customFormat="1" ht="26.1" customHeight="1" spans="1:17">
      <c r="A16" s="116" t="s">
        <v>40</v>
      </c>
      <c r="B16" s="158">
        <f t="shared" si="1"/>
        <v>246755</v>
      </c>
      <c r="C16" s="166">
        <v>24800</v>
      </c>
      <c r="D16" s="166">
        <v>4000</v>
      </c>
      <c r="E16" s="166">
        <v>18000</v>
      </c>
      <c r="F16" s="166">
        <v>16000</v>
      </c>
      <c r="G16" s="166">
        <v>84000</v>
      </c>
      <c r="H16" s="166">
        <v>16000</v>
      </c>
      <c r="I16" s="166">
        <v>20000</v>
      </c>
      <c r="J16" s="166">
        <v>2000</v>
      </c>
      <c r="K16" s="166">
        <v>12000</v>
      </c>
      <c r="L16" s="162">
        <v>4451</v>
      </c>
      <c r="M16" s="162">
        <v>18960</v>
      </c>
      <c r="N16" s="162">
        <v>15168</v>
      </c>
      <c r="O16" s="162">
        <v>11376</v>
      </c>
      <c r="P16" s="162"/>
      <c r="Q16" s="159"/>
    </row>
    <row r="17" s="150" customFormat="1" ht="26.1" customHeight="1" spans="1:17">
      <c r="A17" s="116" t="s">
        <v>41</v>
      </c>
      <c r="B17" s="158">
        <f t="shared" si="1"/>
        <v>37797.2</v>
      </c>
      <c r="C17" s="167">
        <v>3720</v>
      </c>
      <c r="D17" s="167">
        <v>600</v>
      </c>
      <c r="E17" s="167">
        <v>2700</v>
      </c>
      <c r="F17" s="167">
        <v>2400</v>
      </c>
      <c r="G17" s="167">
        <v>12600</v>
      </c>
      <c r="H17" s="167">
        <v>2400</v>
      </c>
      <c r="I17" s="167">
        <v>3000</v>
      </c>
      <c r="J17" s="167">
        <v>300</v>
      </c>
      <c r="K17" s="167">
        <v>1800</v>
      </c>
      <c r="L17" s="162">
        <v>674</v>
      </c>
      <c r="M17" s="162">
        <v>3168</v>
      </c>
      <c r="N17" s="162">
        <v>2534.4</v>
      </c>
      <c r="O17" s="162">
        <v>1900.8</v>
      </c>
      <c r="P17" s="162"/>
      <c r="Q17" s="180"/>
    </row>
    <row r="18" ht="19.5" customHeight="1" spans="1:17">
      <c r="A18" s="168"/>
      <c r="B18" s="169"/>
      <c r="C18" s="170"/>
      <c r="D18" s="170"/>
      <c r="E18" s="170"/>
      <c r="F18" s="170"/>
      <c r="G18" s="170"/>
      <c r="H18" s="170"/>
      <c r="I18" s="170"/>
      <c r="J18" s="170"/>
      <c r="K18" s="170"/>
      <c r="L18" s="176"/>
      <c r="M18" s="177"/>
      <c r="N18" s="176"/>
      <c r="O18" s="178"/>
      <c r="P18" s="177"/>
      <c r="Q18" s="170"/>
    </row>
    <row r="19" s="151" customFormat="1" ht="21" customHeight="1" spans="1:17">
      <c r="A19" s="171"/>
      <c r="B19" s="153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</row>
    <row r="20" s="151" customFormat="1" ht="17.25" customHeight="1" spans="1:17">
      <c r="A20" s="171"/>
      <c r="B20" s="153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</row>
    <row r="21" s="151" customFormat="1" ht="20.25" customHeight="1" spans="1:17">
      <c r="A21" s="171"/>
      <c r="B21" s="153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</row>
    <row r="22" s="151" customFormat="1" ht="21" customHeight="1" spans="1:17">
      <c r="A22" s="171"/>
      <c r="B22" s="153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</row>
    <row r="23" s="151" customFormat="1" ht="18.75" customHeight="1" spans="1:17">
      <c r="A23" s="171"/>
      <c r="B23" s="153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</row>
    <row r="24" s="151" customFormat="1" ht="22.5" customHeight="1" spans="1:17">
      <c r="A24" s="171"/>
      <c r="B24" s="153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</row>
  </sheetData>
  <mergeCells count="1">
    <mergeCell ref="A2:Q2"/>
  </mergeCells>
  <pageMargins left="0.707638888888889" right="0.313888888888889" top="0.747916666666667" bottom="0.747916666666667" header="0.313888888888889" footer="0.313888888888889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L9" sqref="L9"/>
    </sheetView>
  </sheetViews>
  <sheetFormatPr defaultColWidth="9" defaultRowHeight="13.5" outlineLevelCol="5"/>
  <cols>
    <col min="1" max="1" width="11.75" customWidth="1"/>
    <col min="2" max="2" width="16.5" customWidth="1"/>
    <col min="3" max="3" width="15.5" customWidth="1"/>
    <col min="4" max="4" width="18.5" customWidth="1"/>
    <col min="5" max="5" width="52.625" customWidth="1"/>
  </cols>
  <sheetData>
    <row r="1" ht="21" customHeight="1" spans="1:1">
      <c r="A1" s="1" t="s">
        <v>81</v>
      </c>
    </row>
    <row r="2" ht="20.25" customHeight="1" spans="1:5">
      <c r="A2" s="132" t="s">
        <v>82</v>
      </c>
      <c r="B2" s="132"/>
      <c r="C2" s="132"/>
      <c r="D2" s="132"/>
      <c r="E2" s="132"/>
    </row>
    <row r="3" ht="21.75" customHeight="1" spans="1:5">
      <c r="A3" s="133" t="s">
        <v>8</v>
      </c>
      <c r="B3" s="134"/>
      <c r="C3" s="134"/>
      <c r="D3" s="134"/>
      <c r="E3" s="135" t="s">
        <v>63</v>
      </c>
    </row>
    <row r="4" ht="20.1" customHeight="1" spans="1:5">
      <c r="A4" s="136" t="s">
        <v>64</v>
      </c>
      <c r="B4" s="136" t="s">
        <v>83</v>
      </c>
      <c r="C4" s="136" t="s">
        <v>84</v>
      </c>
      <c r="D4" s="137" t="s">
        <v>85</v>
      </c>
      <c r="E4" s="136" t="s">
        <v>86</v>
      </c>
    </row>
    <row r="5" ht="20.1" customHeight="1" spans="1:5">
      <c r="A5" s="136" t="s">
        <v>87</v>
      </c>
      <c r="B5" s="136"/>
      <c r="C5" s="136"/>
      <c r="D5" s="137">
        <f>SUM(D6:D40)</f>
        <v>0</v>
      </c>
      <c r="E5" s="138"/>
    </row>
    <row r="6" ht="20.1" customHeight="1" spans="1:5">
      <c r="A6" s="136"/>
      <c r="B6" s="138"/>
      <c r="C6" s="138"/>
      <c r="D6" s="139"/>
      <c r="E6" s="138"/>
    </row>
    <row r="7" ht="20.1" customHeight="1" spans="1:5">
      <c r="A7" s="136"/>
      <c r="B7" s="138"/>
      <c r="C7" s="138"/>
      <c r="D7" s="140"/>
      <c r="E7" s="138"/>
    </row>
    <row r="8" ht="20.1" customHeight="1" spans="1:5">
      <c r="A8" s="136"/>
      <c r="B8" s="138"/>
      <c r="C8" s="138"/>
      <c r="D8" s="140"/>
      <c r="E8" s="138"/>
    </row>
    <row r="9" ht="20.1" customHeight="1" spans="1:5">
      <c r="A9" s="136"/>
      <c r="B9" s="138"/>
      <c r="C9" s="138"/>
      <c r="D9" s="140"/>
      <c r="E9" s="138"/>
    </row>
    <row r="10" ht="20.1" customHeight="1" spans="1:5">
      <c r="A10" s="136"/>
      <c r="B10" s="138"/>
      <c r="C10" s="138"/>
      <c r="D10" s="140"/>
      <c r="E10" s="138"/>
    </row>
    <row r="11" ht="20.1" customHeight="1" spans="1:5">
      <c r="A11" s="136"/>
      <c r="B11" s="138"/>
      <c r="C11" s="138"/>
      <c r="D11" s="140"/>
      <c r="E11" s="138"/>
    </row>
    <row r="12" ht="20.1" customHeight="1" spans="1:5">
      <c r="A12" s="136"/>
      <c r="B12" s="138"/>
      <c r="C12" s="138"/>
      <c r="D12" s="140"/>
      <c r="E12" s="138"/>
    </row>
    <row r="13" ht="20.1" customHeight="1" spans="1:5">
      <c r="A13" s="136"/>
      <c r="B13" s="138"/>
      <c r="C13" s="138"/>
      <c r="D13" s="140"/>
      <c r="E13" s="138"/>
    </row>
    <row r="14" ht="20.1" customHeight="1" spans="1:5">
      <c r="A14" s="136"/>
      <c r="B14" s="138"/>
      <c r="C14" s="138"/>
      <c r="D14" s="140"/>
      <c r="E14" s="138"/>
    </row>
    <row r="15" ht="20.1" customHeight="1" spans="1:5">
      <c r="A15" s="136"/>
      <c r="B15" s="138"/>
      <c r="C15" s="138"/>
      <c r="D15" s="140"/>
      <c r="E15" s="138"/>
    </row>
    <row r="16" ht="20.1" customHeight="1" spans="1:5">
      <c r="A16" s="136"/>
      <c r="B16" s="138"/>
      <c r="C16" s="138"/>
      <c r="D16" s="140"/>
      <c r="E16" s="138"/>
    </row>
    <row r="17" ht="20.1" customHeight="1" spans="1:5">
      <c r="A17" s="136"/>
      <c r="B17" s="138"/>
      <c r="C17" s="138"/>
      <c r="D17" s="140"/>
      <c r="E17" s="138"/>
    </row>
    <row r="18" ht="20.1" customHeight="1" spans="1:5">
      <c r="A18" s="136"/>
      <c r="B18" s="138"/>
      <c r="C18" s="138"/>
      <c r="D18" s="140"/>
      <c r="E18" s="138"/>
    </row>
    <row r="19" ht="20.1" customHeight="1" spans="1:5">
      <c r="A19" s="136"/>
      <c r="B19" s="138"/>
      <c r="C19" s="138"/>
      <c r="D19" s="140"/>
      <c r="E19" s="138"/>
    </row>
    <row r="20" ht="20.1" customHeight="1" spans="1:5">
      <c r="A20" s="136"/>
      <c r="B20" s="138"/>
      <c r="C20" s="138"/>
      <c r="D20" s="140"/>
      <c r="E20" s="138"/>
    </row>
    <row r="21" ht="20.1" customHeight="1" spans="1:5">
      <c r="A21" s="136"/>
      <c r="B21" s="138"/>
      <c r="C21" s="138"/>
      <c r="D21" s="140"/>
      <c r="E21" s="138"/>
    </row>
    <row r="22" ht="20.1" customHeight="1" spans="1:5">
      <c r="A22" s="136"/>
      <c r="B22" s="138"/>
      <c r="C22" s="138"/>
      <c r="D22" s="140"/>
      <c r="E22" s="138"/>
    </row>
    <row r="23" ht="20.1" customHeight="1" spans="1:5">
      <c r="A23" s="136"/>
      <c r="B23" s="138"/>
      <c r="C23" s="138"/>
      <c r="D23" s="140"/>
      <c r="E23" s="138"/>
    </row>
    <row r="24" ht="20.1" customHeight="1" spans="1:5">
      <c r="A24" s="136"/>
      <c r="B24" s="138"/>
      <c r="C24" s="138"/>
      <c r="D24" s="140"/>
      <c r="E24" s="138"/>
    </row>
    <row r="25" ht="20.1" customHeight="1" spans="1:5">
      <c r="A25" s="141"/>
      <c r="B25" s="138"/>
      <c r="C25" s="142"/>
      <c r="D25" s="139"/>
      <c r="E25" s="138"/>
    </row>
    <row r="26" ht="20.1" customHeight="1" spans="1:5">
      <c r="A26" s="143"/>
      <c r="B26" s="138"/>
      <c r="C26" s="142"/>
      <c r="D26" s="139"/>
      <c r="E26" s="143"/>
    </row>
    <row r="27" ht="20.1" customHeight="1" spans="1:5">
      <c r="A27" s="143"/>
      <c r="B27" s="144"/>
      <c r="C27" s="138"/>
      <c r="D27" s="139"/>
      <c r="E27" s="143"/>
    </row>
    <row r="28" ht="20.1" customHeight="1" spans="1:5">
      <c r="A28" s="143"/>
      <c r="B28" s="138"/>
      <c r="C28" s="138"/>
      <c r="D28" s="139"/>
      <c r="E28" s="143"/>
    </row>
    <row r="29" ht="20.1" customHeight="1" spans="1:5">
      <c r="A29" s="143"/>
      <c r="B29" s="138"/>
      <c r="C29" s="138"/>
      <c r="D29" s="139"/>
      <c r="E29" s="143"/>
    </row>
    <row r="30" ht="20.1" customHeight="1" spans="1:5">
      <c r="A30" s="143"/>
      <c r="B30" s="138"/>
      <c r="C30" s="138"/>
      <c r="D30" s="139"/>
      <c r="E30" s="143"/>
    </row>
    <row r="31" ht="20.1" customHeight="1" spans="1:5">
      <c r="A31" s="143"/>
      <c r="B31" s="138"/>
      <c r="C31" s="138"/>
      <c r="D31" s="139"/>
      <c r="E31" s="143"/>
    </row>
    <row r="32" ht="20.1" customHeight="1" spans="1:5">
      <c r="A32" s="143"/>
      <c r="B32" s="138"/>
      <c r="C32" s="138"/>
      <c r="D32" s="139"/>
      <c r="E32" s="143"/>
    </row>
    <row r="33" ht="20.1" customHeight="1" spans="1:5">
      <c r="A33" s="143"/>
      <c r="B33" s="138"/>
      <c r="C33" s="138"/>
      <c r="D33" s="139"/>
      <c r="E33" s="143"/>
    </row>
    <row r="34" ht="20.1" customHeight="1" spans="1:5">
      <c r="A34" s="143"/>
      <c r="B34" s="138"/>
      <c r="C34" s="138"/>
      <c r="D34" s="139"/>
      <c r="E34" s="143"/>
    </row>
    <row r="35" ht="20.1" customHeight="1" spans="1:5">
      <c r="A35" s="143"/>
      <c r="B35" s="138"/>
      <c r="C35" s="138"/>
      <c r="D35" s="139"/>
      <c r="E35" s="143"/>
    </row>
    <row r="36" ht="20.1" customHeight="1" spans="1:5">
      <c r="A36" s="143"/>
      <c r="B36" s="138"/>
      <c r="C36" s="138"/>
      <c r="D36" s="139"/>
      <c r="E36" s="143"/>
    </row>
    <row r="37" ht="20.1" customHeight="1" spans="1:6">
      <c r="A37" s="143"/>
      <c r="B37" s="138"/>
      <c r="C37" s="138"/>
      <c r="D37" s="139"/>
      <c r="E37" s="143"/>
      <c r="F37" s="134"/>
    </row>
    <row r="38" ht="20.1" customHeight="1" spans="1:5">
      <c r="A38" s="145"/>
      <c r="B38" s="138"/>
      <c r="C38" s="138"/>
      <c r="D38" s="139"/>
      <c r="E38" s="143"/>
    </row>
    <row r="39" ht="20.1" customHeight="1" spans="1:5">
      <c r="A39" s="146"/>
      <c r="B39" s="138"/>
      <c r="C39" s="138"/>
      <c r="D39" s="139"/>
      <c r="E39" s="147"/>
    </row>
    <row r="40" ht="14.25" spans="1:5">
      <c r="A40" s="148"/>
      <c r="B40" s="134"/>
      <c r="C40" s="134"/>
      <c r="D40" s="134"/>
      <c r="E40" s="134"/>
    </row>
    <row r="41" ht="14.25" spans="1:5">
      <c r="A41" s="148"/>
      <c r="B41" s="134"/>
      <c r="C41" s="134"/>
      <c r="D41" s="134"/>
      <c r="E41" s="134"/>
    </row>
    <row r="42" ht="14.25" spans="1:5">
      <c r="A42" s="134"/>
      <c r="B42" s="134"/>
      <c r="C42" s="149"/>
      <c r="D42" s="134"/>
      <c r="E42" s="134"/>
    </row>
  </sheetData>
  <mergeCells count="1">
    <mergeCell ref="A2:E2"/>
  </mergeCells>
  <pageMargins left="1.29791666666667" right="0.707638888888889" top="0.747916666666667" bottom="0.747916666666667" header="0.313888888888889" footer="0.31388888888888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pane xSplit="1" ySplit="7" topLeftCell="B8" activePane="bottomRight" state="frozen"/>
      <selection/>
      <selection pane="topRight"/>
      <selection pane="bottomLeft"/>
      <selection pane="bottomRight" activeCell="S20" sqref="S20"/>
    </sheetView>
  </sheetViews>
  <sheetFormatPr defaultColWidth="9" defaultRowHeight="13.5"/>
  <cols>
    <col min="1" max="1" width="13.375" customWidth="1"/>
    <col min="2" max="2" width="4.875" customWidth="1"/>
    <col min="3" max="3" width="5.375" customWidth="1"/>
    <col min="4" max="4" width="4.25" customWidth="1"/>
    <col min="5" max="6" width="4.125" customWidth="1"/>
    <col min="7" max="7" width="14.625" customWidth="1"/>
    <col min="8" max="8" width="14.5" customWidth="1"/>
    <col min="9" max="9" width="14.125" customWidth="1"/>
    <col min="10" max="10" width="12.125" customWidth="1"/>
    <col min="11" max="11" width="12.375" customWidth="1"/>
    <col min="12" max="12" width="13.5" customWidth="1"/>
    <col min="13" max="13" width="12" customWidth="1"/>
    <col min="14" max="15" width="12.875" customWidth="1"/>
    <col min="16" max="16" width="10.5" customWidth="1"/>
    <col min="17" max="17" width="14.75" customWidth="1"/>
    <col min="18" max="18" width="13" customWidth="1"/>
    <col min="19" max="19" width="13.875" customWidth="1"/>
  </cols>
  <sheetData>
    <row r="1" ht="21.75" customHeight="1" spans="1:1">
      <c r="A1" s="1" t="s">
        <v>88</v>
      </c>
    </row>
    <row r="2" ht="27" spans="1:25">
      <c r="A2" s="96" t="s">
        <v>89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126"/>
      <c r="U2" s="126"/>
      <c r="V2" s="126"/>
      <c r="W2" s="126"/>
      <c r="X2" s="126"/>
      <c r="Y2" s="126"/>
    </row>
    <row r="3" ht="24.75" customHeight="1" spans="1:25">
      <c r="A3" s="97" t="s">
        <v>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7" t="s">
        <v>90</v>
      </c>
      <c r="T3" s="98"/>
      <c r="U3" s="98"/>
      <c r="V3" s="98"/>
      <c r="W3" s="98"/>
      <c r="X3" s="98"/>
      <c r="Y3" s="98"/>
    </row>
    <row r="4" ht="24.95" customHeight="1" spans="1:25">
      <c r="A4" s="99" t="s">
        <v>10</v>
      </c>
      <c r="B4" s="100" t="s">
        <v>91</v>
      </c>
      <c r="C4" s="101" t="s">
        <v>92</v>
      </c>
      <c r="D4" s="102"/>
      <c r="E4" s="102"/>
      <c r="F4" s="103"/>
      <c r="G4" s="104" t="s">
        <v>93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27"/>
      <c r="U4" s="127"/>
      <c r="V4" s="127"/>
      <c r="W4" s="127"/>
      <c r="X4" s="127"/>
      <c r="Y4" s="127"/>
    </row>
    <row r="5" ht="24.95" customHeight="1" spans="1:25">
      <c r="A5" s="105"/>
      <c r="B5" s="106" t="s">
        <v>94</v>
      </c>
      <c r="C5" s="100" t="s">
        <v>95</v>
      </c>
      <c r="D5" s="101" t="s">
        <v>96</v>
      </c>
      <c r="E5" s="101" t="s">
        <v>97</v>
      </c>
      <c r="F5" s="100" t="s">
        <v>98</v>
      </c>
      <c r="G5" s="104" t="s">
        <v>99</v>
      </c>
      <c r="H5" s="107" t="s">
        <v>100</v>
      </c>
      <c r="I5" s="122"/>
      <c r="J5" s="122"/>
      <c r="K5" s="123"/>
      <c r="L5" s="107" t="s">
        <v>49</v>
      </c>
      <c r="M5" s="122"/>
      <c r="N5" s="122"/>
      <c r="O5" s="122"/>
      <c r="P5" s="123"/>
      <c r="Q5" s="104" t="s">
        <v>101</v>
      </c>
      <c r="R5" s="104"/>
      <c r="S5" s="104"/>
      <c r="T5" s="127"/>
      <c r="U5" s="127"/>
      <c r="V5" s="127"/>
      <c r="W5" s="127"/>
      <c r="X5" s="127"/>
      <c r="Y5" s="127"/>
    </row>
    <row r="6" ht="24.95" customHeight="1" spans="1:25">
      <c r="A6" s="105"/>
      <c r="B6" s="106" t="s">
        <v>102</v>
      </c>
      <c r="C6" s="108" t="s">
        <v>103</v>
      </c>
      <c r="D6" s="106" t="s">
        <v>104</v>
      </c>
      <c r="E6" s="106" t="s">
        <v>105</v>
      </c>
      <c r="F6" s="108" t="s">
        <v>106</v>
      </c>
      <c r="G6" s="104"/>
      <c r="H6" s="107" t="s">
        <v>87</v>
      </c>
      <c r="I6" s="100" t="s">
        <v>107</v>
      </c>
      <c r="J6" s="100" t="s">
        <v>108</v>
      </c>
      <c r="K6" s="100" t="s">
        <v>109</v>
      </c>
      <c r="L6" s="123" t="s">
        <v>87</v>
      </c>
      <c r="M6" s="123" t="s">
        <v>110</v>
      </c>
      <c r="N6" s="123" t="s">
        <v>57</v>
      </c>
      <c r="O6" s="124" t="s">
        <v>58</v>
      </c>
      <c r="P6" s="125" t="s">
        <v>59</v>
      </c>
      <c r="Q6" s="104" t="s">
        <v>87</v>
      </c>
      <c r="R6" s="104" t="s">
        <v>111</v>
      </c>
      <c r="S6" s="104" t="s">
        <v>112</v>
      </c>
      <c r="T6" s="127"/>
      <c r="U6" s="127"/>
      <c r="V6" s="127"/>
      <c r="W6" s="127"/>
      <c r="X6" s="127"/>
      <c r="Y6" s="127"/>
    </row>
    <row r="7" ht="27.95" customHeight="1" spans="1:25">
      <c r="A7" s="109" t="s">
        <v>27</v>
      </c>
      <c r="B7" s="110">
        <f>SUM(B8:B19)</f>
        <v>705</v>
      </c>
      <c r="C7" s="110">
        <f t="shared" ref="C7:S7" si="0">SUM(C8:C19)</f>
        <v>1551</v>
      </c>
      <c r="D7" s="110">
        <f t="shared" si="0"/>
        <v>700</v>
      </c>
      <c r="E7" s="110">
        <f t="shared" si="0"/>
        <v>470</v>
      </c>
      <c r="F7" s="110">
        <f t="shared" si="0"/>
        <v>381</v>
      </c>
      <c r="G7" s="111">
        <f t="shared" si="0"/>
        <v>249254407.957478</v>
      </c>
      <c r="H7" s="111">
        <f t="shared" si="0"/>
        <v>92413965.8788592</v>
      </c>
      <c r="I7" s="111">
        <f t="shared" si="0"/>
        <v>58172956.6472131</v>
      </c>
      <c r="J7" s="111">
        <f t="shared" si="0"/>
        <v>7841688</v>
      </c>
      <c r="K7" s="111">
        <f t="shared" si="0"/>
        <v>26399321.2316461</v>
      </c>
      <c r="L7" s="111">
        <f t="shared" si="0"/>
        <v>73882242.3890393</v>
      </c>
      <c r="M7" s="111">
        <f t="shared" si="0"/>
        <v>6023693.35766556</v>
      </c>
      <c r="N7" s="111">
        <f t="shared" si="0"/>
        <v>7124224.58737374</v>
      </c>
      <c r="O7" s="111">
        <f t="shared" si="0"/>
        <v>60183316.444</v>
      </c>
      <c r="P7" s="111">
        <f t="shared" si="0"/>
        <v>551008</v>
      </c>
      <c r="Q7" s="111">
        <f t="shared" si="0"/>
        <v>82958199.6895797</v>
      </c>
      <c r="R7" s="111">
        <f t="shared" si="0"/>
        <v>5679128.78957975</v>
      </c>
      <c r="S7" s="111">
        <f t="shared" si="0"/>
        <v>77279070.9</v>
      </c>
      <c r="T7" s="128"/>
      <c r="U7" s="128"/>
      <c r="V7" s="128"/>
      <c r="W7" s="128"/>
      <c r="X7" s="128"/>
      <c r="Y7" s="128"/>
    </row>
    <row r="8" s="95" customFormat="1" ht="27.95" customHeight="1" spans="1:25">
      <c r="A8" s="112" t="s">
        <v>28</v>
      </c>
      <c r="B8" s="113">
        <v>60</v>
      </c>
      <c r="C8" s="113">
        <f>SUM(D8:F8)</f>
        <v>378</v>
      </c>
      <c r="D8" s="114">
        <v>60</v>
      </c>
      <c r="E8" s="113">
        <v>86</v>
      </c>
      <c r="F8" s="113">
        <v>232</v>
      </c>
      <c r="G8" s="115">
        <f t="shared" ref="G8:G10" si="1">H8+L8+Q8</f>
        <v>61165308.9974783</v>
      </c>
      <c r="H8" s="115">
        <f t="shared" ref="H8:H10" si="2">SUM(I8:K8)</f>
        <v>25598130.7588592</v>
      </c>
      <c r="I8" s="115">
        <f>SUM(人员支出!C7)</f>
        <v>13188628.6472131</v>
      </c>
      <c r="J8" s="115">
        <f>SUM(人员支出!H7)</f>
        <v>6283608</v>
      </c>
      <c r="K8" s="115">
        <f>SUM(人员支出!L7)</f>
        <v>6125894.11164614</v>
      </c>
      <c r="L8" s="115">
        <f t="shared" ref="L8:L10" si="3">SUM(M8:P8)</f>
        <v>7911260.30903933</v>
      </c>
      <c r="M8" s="115">
        <f>SUM(人员支出!Q7)</f>
        <v>951771.437665567</v>
      </c>
      <c r="N8" s="115">
        <f>SUM(人员支出!R7)</f>
        <v>1207971.62737376</v>
      </c>
      <c r="O8" s="115">
        <f>SUM(人员支出!S7)</f>
        <v>5600509.244</v>
      </c>
      <c r="P8" s="115">
        <f>SUM(人员支出!T7)</f>
        <v>151008</v>
      </c>
      <c r="Q8" s="115">
        <f t="shared" ref="Q8:Q10" si="4">SUM(R8+S8)</f>
        <v>27655917.9295797</v>
      </c>
      <c r="R8" s="115">
        <f>SUM(公用经费!B6)</f>
        <v>2264489.92957975</v>
      </c>
      <c r="S8" s="129">
        <f>社发局!C5+社发局1!C6</f>
        <v>25391428</v>
      </c>
      <c r="T8" s="130"/>
      <c r="U8" s="130"/>
      <c r="V8" s="130"/>
      <c r="W8" s="130"/>
      <c r="X8" s="130"/>
      <c r="Y8" s="130"/>
    </row>
    <row r="9" s="95" customFormat="1" ht="27.95" customHeight="1" spans="1:25">
      <c r="A9" s="112" t="s">
        <v>30</v>
      </c>
      <c r="B9" s="113"/>
      <c r="C9" s="113"/>
      <c r="D9" s="114"/>
      <c r="E9" s="113"/>
      <c r="F9" s="113"/>
      <c r="G9" s="115">
        <f t="shared" si="1"/>
        <v>3208900</v>
      </c>
      <c r="H9" s="115">
        <f t="shared" si="2"/>
        <v>0</v>
      </c>
      <c r="I9" s="115"/>
      <c r="J9" s="115"/>
      <c r="K9" s="115"/>
      <c r="L9" s="115">
        <f t="shared" si="3"/>
        <v>0</v>
      </c>
      <c r="M9" s="115"/>
      <c r="N9" s="115"/>
      <c r="O9" s="115"/>
      <c r="P9" s="115"/>
      <c r="Q9" s="115">
        <f t="shared" si="4"/>
        <v>3208900</v>
      </c>
      <c r="R9" s="115"/>
      <c r="S9" s="129">
        <f>扶贫办!C6</f>
        <v>3208900</v>
      </c>
      <c r="T9" s="130"/>
      <c r="U9" s="130"/>
      <c r="V9" s="130"/>
      <c r="W9" s="130"/>
      <c r="X9" s="130"/>
      <c r="Y9" s="130"/>
    </row>
    <row r="10" s="95" customFormat="1" ht="27.95" customHeight="1" spans="1:25">
      <c r="A10" s="112" t="s">
        <v>31</v>
      </c>
      <c r="B10" s="113"/>
      <c r="C10" s="113"/>
      <c r="D10" s="114"/>
      <c r="E10" s="113"/>
      <c r="F10" s="113"/>
      <c r="G10" s="115">
        <f t="shared" si="1"/>
        <v>1100220</v>
      </c>
      <c r="H10" s="115">
        <f t="shared" si="2"/>
        <v>0</v>
      </c>
      <c r="I10" s="115"/>
      <c r="J10" s="115"/>
      <c r="K10" s="115"/>
      <c r="L10" s="115">
        <f t="shared" si="3"/>
        <v>0</v>
      </c>
      <c r="M10" s="115"/>
      <c r="N10" s="115"/>
      <c r="O10" s="115"/>
      <c r="P10" s="115"/>
      <c r="Q10" s="115">
        <f t="shared" si="4"/>
        <v>1100220</v>
      </c>
      <c r="R10" s="115">
        <f>公用经费!B8</f>
        <v>60220</v>
      </c>
      <c r="S10" s="129">
        <f>财政所!C5</f>
        <v>1040000</v>
      </c>
      <c r="T10" s="130"/>
      <c r="U10" s="130"/>
      <c r="V10" s="130"/>
      <c r="W10" s="130"/>
      <c r="X10" s="130"/>
      <c r="Y10" s="130"/>
    </row>
    <row r="11" s="95" customFormat="1" ht="27.95" customHeight="1" spans="1:25">
      <c r="A11" s="112" t="s">
        <v>32</v>
      </c>
      <c r="B11" s="113">
        <v>551</v>
      </c>
      <c r="C11" s="113">
        <f t="shared" ref="C11:C19" si="5">SUM(D11:F11)</f>
        <v>905</v>
      </c>
      <c r="D11" s="114">
        <v>551</v>
      </c>
      <c r="E11" s="113">
        <v>299</v>
      </c>
      <c r="F11" s="113">
        <v>55</v>
      </c>
      <c r="G11" s="115">
        <f t="shared" ref="G11:G19" si="6">H11+L11+Q11</f>
        <v>136341990.58</v>
      </c>
      <c r="H11" s="115">
        <f t="shared" ref="H11:H19" si="7">SUM(I11:K11)</f>
        <v>56827821.36</v>
      </c>
      <c r="I11" s="115">
        <f>SUM(人员支出!C10)</f>
        <v>41948676</v>
      </c>
      <c r="J11" s="115">
        <f>SUM(人员支出!H10)</f>
        <v>0</v>
      </c>
      <c r="K11" s="115">
        <f>SUM(人员支出!L10)</f>
        <v>14879145.36</v>
      </c>
      <c r="L11" s="115">
        <f t="shared" ref="L11:L19" si="8">SUM(M11:P11)</f>
        <v>58542541.66</v>
      </c>
      <c r="M11" s="115">
        <f>SUM(人员支出!Q10)</f>
        <v>5033841.11999999</v>
      </c>
      <c r="N11" s="115">
        <f>SUM(人员支出!R10)</f>
        <v>5663071.25999998</v>
      </c>
      <c r="O11" s="115">
        <f>SUM(人员支出!S10)</f>
        <v>47445629.28</v>
      </c>
      <c r="P11" s="115">
        <f>SUM(人员支出!T10)</f>
        <v>400000</v>
      </c>
      <c r="Q11" s="115">
        <f t="shared" ref="Q11:Q19" si="9">SUM(R11+S11)</f>
        <v>20971627.56</v>
      </c>
      <c r="R11" s="115">
        <f>SUM(公用经费!B9)</f>
        <v>2727847.56</v>
      </c>
      <c r="S11" s="129">
        <f>教育!C6</f>
        <v>18243780</v>
      </c>
      <c r="T11" s="130"/>
      <c r="U11" s="130"/>
      <c r="V11" s="130"/>
      <c r="W11" s="130"/>
      <c r="X11" s="130"/>
      <c r="Y11" s="130"/>
    </row>
    <row r="12" s="95" customFormat="1" ht="27.95" customHeight="1" spans="1:25">
      <c r="A12" s="116" t="s">
        <v>33</v>
      </c>
      <c r="B12" s="113">
        <v>73</v>
      </c>
      <c r="C12" s="113">
        <f t="shared" si="5"/>
        <v>180</v>
      </c>
      <c r="D12" s="114">
        <v>68</v>
      </c>
      <c r="E12" s="113">
        <v>68</v>
      </c>
      <c r="F12" s="113">
        <v>44</v>
      </c>
      <c r="G12" s="115">
        <f t="shared" si="6"/>
        <v>18189813.24</v>
      </c>
      <c r="H12" s="115">
        <f t="shared" si="7"/>
        <v>6905239.68</v>
      </c>
      <c r="I12" s="115">
        <f>SUM(人员支出!C11)</f>
        <v>2101584</v>
      </c>
      <c r="J12" s="115">
        <f>SUM(人员支出!H11)</f>
        <v>0</v>
      </c>
      <c r="K12" s="115">
        <f>SUM(人员支出!L11)</f>
        <v>4803655.68</v>
      </c>
      <c r="L12" s="115">
        <f t="shared" si="8"/>
        <v>5244514.56</v>
      </c>
      <c r="M12" s="115">
        <f>SUM(人员支出!Q11)</f>
        <v>0</v>
      </c>
      <c r="N12" s="115">
        <f>SUM(人员支出!R11)</f>
        <v>0</v>
      </c>
      <c r="O12" s="115">
        <f>SUM(人员支出!S11)</f>
        <v>5244514.56</v>
      </c>
      <c r="P12" s="115">
        <f>SUM(人员支出!T11)</f>
        <v>0</v>
      </c>
      <c r="Q12" s="115">
        <f t="shared" si="9"/>
        <v>6040059</v>
      </c>
      <c r="R12" s="115">
        <f>SUM(公用经费!B10)</f>
        <v>0</v>
      </c>
      <c r="S12" s="129">
        <f>葛店卫生院!C6</f>
        <v>6040059</v>
      </c>
      <c r="T12" s="130"/>
      <c r="U12" s="130"/>
      <c r="V12" s="130"/>
      <c r="W12" s="130"/>
      <c r="X12" s="130"/>
      <c r="Y12" s="130"/>
    </row>
    <row r="13" s="95" customFormat="1" ht="27.95" customHeight="1" spans="1:25">
      <c r="A13" s="116" t="s">
        <v>35</v>
      </c>
      <c r="B13" s="113">
        <v>17</v>
      </c>
      <c r="C13" s="113">
        <f t="shared" si="5"/>
        <v>30</v>
      </c>
      <c r="D13" s="117">
        <v>16</v>
      </c>
      <c r="E13" s="113">
        <v>13</v>
      </c>
      <c r="F13" s="113">
        <v>1</v>
      </c>
      <c r="G13" s="115">
        <f t="shared" si="6"/>
        <v>3872484.24</v>
      </c>
      <c r="H13" s="115">
        <f t="shared" si="7"/>
        <v>966442.08</v>
      </c>
      <c r="I13" s="115">
        <f>SUM(人员支出!C12)</f>
        <v>421728</v>
      </c>
      <c r="J13" s="115">
        <f>SUM(人员支出!H12)</f>
        <v>0</v>
      </c>
      <c r="K13" s="115">
        <f>SUM(人员支出!L12)</f>
        <v>544714.08</v>
      </c>
      <c r="L13" s="115">
        <f t="shared" si="8"/>
        <v>1364192.16</v>
      </c>
      <c r="M13" s="115">
        <f>SUM(人员支出!Q12)</f>
        <v>0</v>
      </c>
      <c r="N13" s="115">
        <f>SUM(人员支出!R12)</f>
        <v>0</v>
      </c>
      <c r="O13" s="115">
        <f>SUM(人员支出!S12)</f>
        <v>1364192.16</v>
      </c>
      <c r="P13" s="115">
        <f>SUM(人员支出!T12)</f>
        <v>0</v>
      </c>
      <c r="Q13" s="115">
        <f t="shared" si="9"/>
        <v>1541850</v>
      </c>
      <c r="R13" s="115">
        <f>SUM(公用经费!B11)</f>
        <v>0</v>
      </c>
      <c r="S13" s="129">
        <f>大湾卫生院!C6</f>
        <v>1541850</v>
      </c>
      <c r="T13" s="130"/>
      <c r="U13" s="130"/>
      <c r="V13" s="130"/>
      <c r="W13" s="130"/>
      <c r="X13" s="130"/>
      <c r="Y13" s="130"/>
    </row>
    <row r="14" s="95" customFormat="1" ht="27.95" customHeight="1" spans="1:25">
      <c r="A14" s="116" t="s">
        <v>36</v>
      </c>
      <c r="B14" s="113">
        <v>4</v>
      </c>
      <c r="C14" s="113">
        <f t="shared" si="5"/>
        <v>5</v>
      </c>
      <c r="D14" s="118">
        <v>5</v>
      </c>
      <c r="E14" s="113"/>
      <c r="F14" s="113">
        <v>0</v>
      </c>
      <c r="G14" s="115">
        <f t="shared" si="6"/>
        <v>980120.3</v>
      </c>
      <c r="H14" s="115">
        <f t="shared" si="7"/>
        <v>512340</v>
      </c>
      <c r="I14" s="115">
        <f>SUM(人员支出!C13)</f>
        <v>512340</v>
      </c>
      <c r="J14" s="115">
        <f>SUM(人员支出!H13)</f>
        <v>0</v>
      </c>
      <c r="K14" s="115">
        <f>SUM(人员支出!L13)</f>
        <v>0</v>
      </c>
      <c r="L14" s="115">
        <f t="shared" si="8"/>
        <v>297776.9</v>
      </c>
      <c r="M14" s="115">
        <f>SUM(人员支出!Q13)</f>
        <v>38080.8</v>
      </c>
      <c r="N14" s="115">
        <f>SUM(人员支出!R13)</f>
        <v>42840.9</v>
      </c>
      <c r="O14" s="115">
        <f>SUM(人员支出!S13)</f>
        <v>216855.2</v>
      </c>
      <c r="P14" s="115">
        <f>SUM(人员支出!T13)</f>
        <v>0</v>
      </c>
      <c r="Q14" s="115">
        <f t="shared" si="9"/>
        <v>170003.4</v>
      </c>
      <c r="R14" s="115">
        <f>SUM(公用经费!B12)</f>
        <v>70003.4</v>
      </c>
      <c r="S14" s="129">
        <f>卫生监督所!C6</f>
        <v>100000</v>
      </c>
      <c r="T14" s="130"/>
      <c r="U14" s="130"/>
      <c r="V14" s="130"/>
      <c r="W14" s="130"/>
      <c r="X14" s="130"/>
      <c r="Y14" s="130"/>
    </row>
    <row r="15" s="95" customFormat="1" ht="27.95" customHeight="1" spans="1:25">
      <c r="A15" s="116" t="s">
        <v>37</v>
      </c>
      <c r="B15" s="113"/>
      <c r="C15" s="113">
        <f t="shared" si="5"/>
        <v>0</v>
      </c>
      <c r="D15" s="114"/>
      <c r="E15" s="113"/>
      <c r="F15" s="113"/>
      <c r="G15" s="115">
        <f t="shared" si="6"/>
        <v>19428212</v>
      </c>
      <c r="H15" s="115">
        <f t="shared" si="7"/>
        <v>0</v>
      </c>
      <c r="I15" s="115">
        <f>SUM(人员支出!C14)</f>
        <v>0</v>
      </c>
      <c r="J15" s="115">
        <f>SUM(人员支出!H14)</f>
        <v>0</v>
      </c>
      <c r="K15" s="115">
        <f>SUM(人员支出!L14)</f>
        <v>0</v>
      </c>
      <c r="L15" s="115">
        <f t="shared" si="8"/>
        <v>0</v>
      </c>
      <c r="M15" s="115">
        <f>SUM(人员支出!Q14)</f>
        <v>0</v>
      </c>
      <c r="N15" s="115">
        <f>SUM(人员支出!R14)</f>
        <v>0</v>
      </c>
      <c r="O15" s="115">
        <f>SUM(人员支出!S14)</f>
        <v>0</v>
      </c>
      <c r="P15" s="115">
        <f>SUM(人员支出!T14)</f>
        <v>0</v>
      </c>
      <c r="Q15" s="115">
        <f t="shared" si="9"/>
        <v>19428212</v>
      </c>
      <c r="R15" s="115">
        <f>SUM(公用经费!B13)</f>
        <v>0</v>
      </c>
      <c r="S15" s="129">
        <f>民政!C5</f>
        <v>19428212</v>
      </c>
      <c r="T15" s="130"/>
      <c r="U15" s="130"/>
      <c r="V15" s="130"/>
      <c r="W15" s="130"/>
      <c r="X15" s="130"/>
      <c r="Y15" s="130"/>
    </row>
    <row r="16" s="95" customFormat="1" ht="27.95" customHeight="1" spans="1:25">
      <c r="A16" s="116" t="s">
        <v>38</v>
      </c>
      <c r="B16" s="113"/>
      <c r="C16" s="113">
        <f t="shared" si="5"/>
        <v>6</v>
      </c>
      <c r="D16" s="119"/>
      <c r="E16" s="113"/>
      <c r="F16" s="113">
        <v>6</v>
      </c>
      <c r="G16" s="115">
        <f t="shared" si="6"/>
        <v>676087.3</v>
      </c>
      <c r="H16" s="115">
        <f t="shared" si="7"/>
        <v>150360</v>
      </c>
      <c r="I16" s="115">
        <f>SUM(人员支出!C15)</f>
        <v>0</v>
      </c>
      <c r="J16" s="115">
        <f>SUM(人员支出!H15)</f>
        <v>150360</v>
      </c>
      <c r="K16" s="115">
        <f>SUM(人员支出!L15)</f>
        <v>0</v>
      </c>
      <c r="L16" s="115">
        <f t="shared" si="8"/>
        <v>50370.6</v>
      </c>
      <c r="M16" s="115">
        <f>SUM(人员支出!Q15)</f>
        <v>0</v>
      </c>
      <c r="N16" s="115">
        <f>SUM(人员支出!R15)</f>
        <v>20298.6</v>
      </c>
      <c r="O16" s="115">
        <f>SUM(人员支出!S15)</f>
        <v>30072</v>
      </c>
      <c r="P16" s="115">
        <f>SUM(人员支出!T15)</f>
        <v>0</v>
      </c>
      <c r="Q16" s="115">
        <f t="shared" si="9"/>
        <v>475356.7</v>
      </c>
      <c r="R16" s="115">
        <f>SUM(公用经费!B14)</f>
        <v>69406.7</v>
      </c>
      <c r="S16" s="131">
        <f>文化!C6</f>
        <v>405950</v>
      </c>
      <c r="T16" s="130"/>
      <c r="U16" s="130"/>
      <c r="V16" s="130"/>
      <c r="W16" s="130"/>
      <c r="X16" s="130"/>
      <c r="Y16" s="130"/>
    </row>
    <row r="17" s="95" customFormat="1" ht="27.95" customHeight="1" spans="1:25">
      <c r="A17" s="116" t="s">
        <v>39</v>
      </c>
      <c r="B17" s="113"/>
      <c r="C17" s="113">
        <f t="shared" si="5"/>
        <v>17</v>
      </c>
      <c r="D17" s="114"/>
      <c r="E17" s="113"/>
      <c r="F17" s="113">
        <v>17</v>
      </c>
      <c r="G17" s="115">
        <f t="shared" si="6"/>
        <v>1179780</v>
      </c>
      <c r="H17" s="115">
        <f t="shared" si="7"/>
        <v>522600</v>
      </c>
      <c r="I17" s="115">
        <f>SUM(人员支出!C16)</f>
        <v>0</v>
      </c>
      <c r="J17" s="115">
        <f>SUM(人员支出!H16)</f>
        <v>522600</v>
      </c>
      <c r="K17" s="115">
        <f>SUM(人员支出!L16)</f>
        <v>0</v>
      </c>
      <c r="L17" s="115">
        <f t="shared" si="8"/>
        <v>175071</v>
      </c>
      <c r="M17" s="115">
        <f>SUM(人员支出!Q16)</f>
        <v>0</v>
      </c>
      <c r="N17" s="115">
        <f>SUM(人员支出!R16)</f>
        <v>70551</v>
      </c>
      <c r="O17" s="115">
        <f>SUM(人员支出!S16)</f>
        <v>104520</v>
      </c>
      <c r="P17" s="115">
        <f>SUM(人员支出!T16)</f>
        <v>0</v>
      </c>
      <c r="Q17" s="115">
        <f t="shared" si="9"/>
        <v>482109</v>
      </c>
      <c r="R17" s="115">
        <f>SUM(公用经费!B15)</f>
        <v>202609</v>
      </c>
      <c r="S17" s="129">
        <f>福利院!C6</f>
        <v>279500</v>
      </c>
      <c r="T17" s="130"/>
      <c r="U17" s="130"/>
      <c r="V17" s="130"/>
      <c r="W17" s="130"/>
      <c r="X17" s="130"/>
      <c r="Y17" s="130"/>
    </row>
    <row r="18" s="95" customFormat="1" ht="27.95" customHeight="1" spans="1:25">
      <c r="A18" s="116" t="s">
        <v>40</v>
      </c>
      <c r="B18" s="113"/>
      <c r="C18" s="113">
        <f t="shared" si="5"/>
        <v>23</v>
      </c>
      <c r="D18" s="114"/>
      <c r="E18" s="113"/>
      <c r="F18" s="113">
        <v>23</v>
      </c>
      <c r="G18" s="115">
        <f t="shared" si="6"/>
        <v>2647699</v>
      </c>
      <c r="H18" s="115">
        <f t="shared" si="7"/>
        <v>758400</v>
      </c>
      <c r="I18" s="115">
        <f>SUM(人员支出!C17)</f>
        <v>0</v>
      </c>
      <c r="J18" s="115">
        <f>SUM(人员支出!H17)</f>
        <v>758400</v>
      </c>
      <c r="K18" s="115">
        <f>SUM(人员支出!L17)</f>
        <v>0</v>
      </c>
      <c r="L18" s="115">
        <f t="shared" si="8"/>
        <v>254064</v>
      </c>
      <c r="M18" s="115">
        <f>SUM(人员支出!Q17)</f>
        <v>0</v>
      </c>
      <c r="N18" s="115">
        <f>SUM(人员支出!R17)</f>
        <v>102384</v>
      </c>
      <c r="O18" s="115">
        <f>SUM(人员支出!S17)</f>
        <v>151680</v>
      </c>
      <c r="P18" s="115">
        <f>SUM(人员支出!T17)</f>
        <v>0</v>
      </c>
      <c r="Q18" s="115">
        <f t="shared" si="9"/>
        <v>1635235</v>
      </c>
      <c r="R18" s="115">
        <f>SUM(公用经费!B16)</f>
        <v>246755</v>
      </c>
      <c r="S18" s="129">
        <f>计生!C6</f>
        <v>1388480</v>
      </c>
      <c r="T18" s="130"/>
      <c r="U18" s="130"/>
      <c r="V18" s="130"/>
      <c r="W18" s="130"/>
      <c r="X18" s="130"/>
      <c r="Y18" s="130"/>
    </row>
    <row r="19" s="95" customFormat="1" ht="27.95" customHeight="1" spans="1:25">
      <c r="A19" s="116" t="s">
        <v>41</v>
      </c>
      <c r="B19" s="113"/>
      <c r="C19" s="113">
        <f t="shared" si="5"/>
        <v>7</v>
      </c>
      <c r="D19" s="120"/>
      <c r="E19" s="113">
        <v>4</v>
      </c>
      <c r="F19" s="113">
        <v>3</v>
      </c>
      <c r="G19" s="115">
        <f t="shared" si="6"/>
        <v>463792.3</v>
      </c>
      <c r="H19" s="115">
        <f t="shared" si="7"/>
        <v>172632</v>
      </c>
      <c r="I19" s="115">
        <f>SUM(人员支出!C18)</f>
        <v>0</v>
      </c>
      <c r="J19" s="115">
        <f>SUM(人员支出!H18)</f>
        <v>126720</v>
      </c>
      <c r="K19" s="115">
        <f>SUM(人员支出!L18)</f>
        <v>45912</v>
      </c>
      <c r="L19" s="115">
        <f t="shared" si="8"/>
        <v>42451.2</v>
      </c>
      <c r="M19" s="115">
        <f>SUM(人员支出!Q18)</f>
        <v>0</v>
      </c>
      <c r="N19" s="115">
        <f>SUM(人员支出!R18)</f>
        <v>17107.2</v>
      </c>
      <c r="O19" s="115">
        <f>SUM(人员支出!S18)</f>
        <v>25344</v>
      </c>
      <c r="P19" s="115">
        <f>SUM(人员支出!T18)</f>
        <v>0</v>
      </c>
      <c r="Q19" s="115">
        <f t="shared" si="9"/>
        <v>248709.1</v>
      </c>
      <c r="R19" s="115">
        <f>SUM(公用经费!B17)</f>
        <v>37797.2</v>
      </c>
      <c r="S19" s="129">
        <f>经贸!C6</f>
        <v>210911.9</v>
      </c>
      <c r="T19" s="130"/>
      <c r="U19" s="130"/>
      <c r="V19" s="130"/>
      <c r="W19" s="130"/>
      <c r="X19" s="130"/>
      <c r="Y19" s="130"/>
    </row>
    <row r="20" ht="33" customHeight="1" spans="1:18">
      <c r="A20" s="16"/>
      <c r="C20" t="s">
        <v>113</v>
      </c>
      <c r="R20" s="17"/>
    </row>
    <row r="21" ht="35.25" customHeight="1" spans="1:1">
      <c r="A21" s="121"/>
    </row>
  </sheetData>
  <mergeCells count="8">
    <mergeCell ref="A2:S2"/>
    <mergeCell ref="C4:F4"/>
    <mergeCell ref="G4:S4"/>
    <mergeCell ref="H5:K5"/>
    <mergeCell ref="L5:P5"/>
    <mergeCell ref="Q5:S5"/>
    <mergeCell ref="A4:A6"/>
    <mergeCell ref="G5:G6"/>
  </mergeCells>
  <pageMargins left="0.707638888888889" right="0.313888888888889" top="1.33680555555556" bottom="0.55" header="0.313888888888889" footer="0.313888888888889"/>
  <pageSetup paperSize="9" scale="6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B7" sqref="B7"/>
    </sheetView>
  </sheetViews>
  <sheetFormatPr defaultColWidth="9" defaultRowHeight="13.5" outlineLevelCol="3"/>
  <cols>
    <col min="2" max="2" width="45" customWidth="1"/>
    <col min="3" max="3" width="15" customWidth="1"/>
    <col min="4" max="4" width="63.25" style="77" customWidth="1"/>
  </cols>
  <sheetData>
    <row r="1" spans="1:1">
      <c r="A1" s="1" t="s">
        <v>114</v>
      </c>
    </row>
    <row r="2" ht="25.5" spans="1:4">
      <c r="A2" s="2" t="s">
        <v>115</v>
      </c>
      <c r="B2" s="2"/>
      <c r="C2" s="2"/>
      <c r="D2" s="2"/>
    </row>
    <row r="3" ht="36" customHeight="1" spans="1:4">
      <c r="A3" s="3" t="s">
        <v>116</v>
      </c>
      <c r="B3" s="4"/>
      <c r="C3" s="4"/>
      <c r="D3" s="5" t="s">
        <v>44</v>
      </c>
    </row>
    <row r="4" ht="20" customHeight="1" spans="1:4">
      <c r="A4" s="6" t="s">
        <v>117</v>
      </c>
      <c r="B4" s="6" t="s">
        <v>118</v>
      </c>
      <c r="C4" s="7" t="s">
        <v>119</v>
      </c>
      <c r="D4" s="6" t="s">
        <v>120</v>
      </c>
    </row>
    <row r="5" ht="20" customHeight="1" spans="1:4">
      <c r="A5" s="10" t="s">
        <v>121</v>
      </c>
      <c r="B5" s="11" t="s">
        <v>122</v>
      </c>
      <c r="C5" s="11">
        <f>SUM(C6:C25)</f>
        <v>6321428</v>
      </c>
      <c r="D5" s="12"/>
    </row>
    <row r="6" ht="20" customHeight="1" spans="1:4">
      <c r="A6" s="10"/>
      <c r="B6" s="13" t="s">
        <v>123</v>
      </c>
      <c r="C6" s="12">
        <v>2000000</v>
      </c>
      <c r="D6" s="13" t="s">
        <v>124</v>
      </c>
    </row>
    <row r="7" ht="20" customHeight="1" spans="1:4">
      <c r="A7" s="10"/>
      <c r="B7" s="13" t="s">
        <v>125</v>
      </c>
      <c r="C7" s="12">
        <f>2125428-300000</f>
        <v>1825428</v>
      </c>
      <c r="D7" s="13" t="s">
        <v>126</v>
      </c>
    </row>
    <row r="8" ht="20" customHeight="1" spans="1:4">
      <c r="A8" s="10"/>
      <c r="B8" s="13" t="s">
        <v>127</v>
      </c>
      <c r="C8" s="12">
        <v>50000</v>
      </c>
      <c r="D8" s="13" t="s">
        <v>128</v>
      </c>
    </row>
    <row r="9" ht="20" customHeight="1" spans="1:4">
      <c r="A9" s="10"/>
      <c r="B9" s="13" t="s">
        <v>129</v>
      </c>
      <c r="C9" s="12">
        <v>30000</v>
      </c>
      <c r="D9" s="13" t="s">
        <v>130</v>
      </c>
    </row>
    <row r="10" ht="20" customHeight="1" spans="1:4">
      <c r="A10" s="10"/>
      <c r="B10" s="13" t="s">
        <v>131</v>
      </c>
      <c r="C10" s="12">
        <v>85000</v>
      </c>
      <c r="D10" s="13" t="s">
        <v>132</v>
      </c>
    </row>
    <row r="11" ht="20" customHeight="1" spans="1:4">
      <c r="A11" s="10"/>
      <c r="B11" s="76" t="s">
        <v>133</v>
      </c>
      <c r="C11" s="12">
        <v>65000</v>
      </c>
      <c r="D11" s="15" t="s">
        <v>134</v>
      </c>
    </row>
    <row r="12" ht="20" customHeight="1" spans="1:4">
      <c r="A12" s="10"/>
      <c r="B12" s="76" t="s">
        <v>135</v>
      </c>
      <c r="C12" s="12">
        <v>600000</v>
      </c>
      <c r="D12" s="15" t="s">
        <v>136</v>
      </c>
    </row>
    <row r="13" ht="20" customHeight="1" spans="1:4">
      <c r="A13" s="10"/>
      <c r="B13" s="76" t="s">
        <v>137</v>
      </c>
      <c r="C13" s="12">
        <v>120000</v>
      </c>
      <c r="D13" s="15" t="s">
        <v>138</v>
      </c>
    </row>
    <row r="14" ht="20" customHeight="1" spans="1:4">
      <c r="A14" s="10"/>
      <c r="B14" s="76" t="s">
        <v>139</v>
      </c>
      <c r="C14" s="12">
        <v>100000</v>
      </c>
      <c r="D14" s="15" t="s">
        <v>140</v>
      </c>
    </row>
    <row r="15" ht="20" customHeight="1" spans="1:4">
      <c r="A15" s="10"/>
      <c r="B15" s="76" t="s">
        <v>141</v>
      </c>
      <c r="C15" s="12">
        <v>20000</v>
      </c>
      <c r="D15" s="15" t="s">
        <v>142</v>
      </c>
    </row>
    <row r="16" ht="20" customHeight="1" spans="1:4">
      <c r="A16" s="10"/>
      <c r="B16" s="76" t="s">
        <v>143</v>
      </c>
      <c r="C16" s="12">
        <v>50000</v>
      </c>
      <c r="D16" s="15" t="s">
        <v>140</v>
      </c>
    </row>
    <row r="17" ht="20" customHeight="1" spans="1:4">
      <c r="A17" s="10"/>
      <c r="B17" s="76" t="s">
        <v>144</v>
      </c>
      <c r="C17" s="12">
        <v>20000</v>
      </c>
      <c r="D17" s="15" t="s">
        <v>140</v>
      </c>
    </row>
    <row r="18" ht="20" customHeight="1" spans="1:4">
      <c r="A18" s="10"/>
      <c r="B18" s="76" t="s">
        <v>145</v>
      </c>
      <c r="C18" s="12">
        <v>30000</v>
      </c>
      <c r="D18" s="15" t="s">
        <v>140</v>
      </c>
    </row>
    <row r="19" ht="20" customHeight="1" spans="1:4">
      <c r="A19" s="10"/>
      <c r="B19" s="13" t="s">
        <v>146</v>
      </c>
      <c r="C19" s="12">
        <v>120000</v>
      </c>
      <c r="D19" s="15" t="s">
        <v>147</v>
      </c>
    </row>
    <row r="20" ht="20" customHeight="1" spans="1:4">
      <c r="A20" s="10"/>
      <c r="B20" s="76" t="s">
        <v>148</v>
      </c>
      <c r="C20" s="12">
        <v>130000</v>
      </c>
      <c r="D20" s="15" t="s">
        <v>149</v>
      </c>
    </row>
    <row r="21" ht="20" customHeight="1" spans="1:4">
      <c r="A21" s="10"/>
      <c r="B21" s="13" t="s">
        <v>150</v>
      </c>
      <c r="C21" s="12">
        <v>100000</v>
      </c>
      <c r="D21" s="15" t="s">
        <v>151</v>
      </c>
    </row>
    <row r="22" ht="20" customHeight="1" spans="1:4">
      <c r="A22" s="10"/>
      <c r="B22" s="87" t="s">
        <v>152</v>
      </c>
      <c r="C22" s="94">
        <v>600000</v>
      </c>
      <c r="D22" s="15" t="s">
        <v>153</v>
      </c>
    </row>
    <row r="23" ht="20" customHeight="1" spans="1:4">
      <c r="A23" s="10"/>
      <c r="B23" s="87" t="s">
        <v>154</v>
      </c>
      <c r="C23" s="94">
        <v>60000</v>
      </c>
      <c r="D23" s="15" t="s">
        <v>155</v>
      </c>
    </row>
    <row r="24" ht="20" customHeight="1" spans="1:4">
      <c r="A24" s="10"/>
      <c r="B24" s="87" t="s">
        <v>156</v>
      </c>
      <c r="C24" s="90">
        <v>136000</v>
      </c>
      <c r="D24" s="15" t="s">
        <v>157</v>
      </c>
    </row>
    <row r="25" ht="20" customHeight="1" spans="1:4">
      <c r="A25" s="10"/>
      <c r="B25" s="76" t="s">
        <v>158</v>
      </c>
      <c r="C25" s="12">
        <v>180000</v>
      </c>
      <c r="D25" s="15"/>
    </row>
  </sheetData>
  <mergeCells count="2">
    <mergeCell ref="A2:D2"/>
    <mergeCell ref="A5:A25"/>
  </mergeCells>
  <pageMargins left="1.10138888888889" right="0.707638888888889" top="0.55" bottom="0.55" header="0.313888888888889" footer="0.313888888888889"/>
  <pageSetup paperSize="9" scale="9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B12" sqref="B12"/>
    </sheetView>
  </sheetViews>
  <sheetFormatPr defaultColWidth="9" defaultRowHeight="13.5" outlineLevelCol="3"/>
  <cols>
    <col min="2" max="2" width="42.125" customWidth="1"/>
    <col min="3" max="3" width="15" customWidth="1"/>
    <col min="4" max="4" width="54.75" style="77" customWidth="1"/>
  </cols>
  <sheetData>
    <row r="1" ht="24" customHeight="1" spans="1:1">
      <c r="A1" s="1" t="s">
        <v>114</v>
      </c>
    </row>
    <row r="2" ht="25.5" spans="1:4">
      <c r="A2" s="2" t="s">
        <v>115</v>
      </c>
      <c r="B2" s="2"/>
      <c r="C2" s="2"/>
      <c r="D2" s="2"/>
    </row>
    <row r="3" ht="32.25" customHeight="1" spans="1:4">
      <c r="A3" s="3" t="s">
        <v>116</v>
      </c>
      <c r="B3" s="4"/>
      <c r="C3" s="4"/>
      <c r="D3" s="5" t="s">
        <v>44</v>
      </c>
    </row>
    <row r="4" spans="1:4">
      <c r="A4" s="6" t="s">
        <v>117</v>
      </c>
      <c r="B4" s="6" t="s">
        <v>118</v>
      </c>
      <c r="C4" s="7" t="s">
        <v>119</v>
      </c>
      <c r="D4" s="6" t="s">
        <v>120</v>
      </c>
    </row>
    <row r="5" spans="1:4">
      <c r="A5" s="8"/>
      <c r="B5" s="8"/>
      <c r="C5" s="9"/>
      <c r="D5" s="8"/>
    </row>
    <row r="6" ht="21.95" customHeight="1" spans="1:4">
      <c r="A6" s="84" t="s">
        <v>121</v>
      </c>
      <c r="B6" s="11" t="s">
        <v>122</v>
      </c>
      <c r="C6" s="11">
        <f>SUM(C7:C17)</f>
        <v>19070000</v>
      </c>
      <c r="D6" s="12"/>
    </row>
    <row r="7" ht="21.95" customHeight="1" spans="1:4">
      <c r="A7" s="84"/>
      <c r="B7" s="13" t="s">
        <v>159</v>
      </c>
      <c r="C7" s="12">
        <v>1500000</v>
      </c>
      <c r="D7" s="13" t="s">
        <v>160</v>
      </c>
    </row>
    <row r="8" ht="33.95" customHeight="1" spans="1:4">
      <c r="A8" s="84"/>
      <c r="B8" s="15" t="s">
        <v>161</v>
      </c>
      <c r="C8" s="85">
        <v>3500000</v>
      </c>
      <c r="D8" s="86" t="s">
        <v>162</v>
      </c>
    </row>
    <row r="9" ht="20.1" customHeight="1" spans="1:4">
      <c r="A9" s="84"/>
      <c r="B9" s="13" t="s">
        <v>163</v>
      </c>
      <c r="C9" s="12">
        <v>4500000</v>
      </c>
      <c r="D9" s="13" t="s">
        <v>162</v>
      </c>
    </row>
    <row r="10" ht="20.1" customHeight="1" spans="1:4">
      <c r="A10" s="84"/>
      <c r="B10" s="76" t="s">
        <v>164</v>
      </c>
      <c r="C10" s="12">
        <v>2000000</v>
      </c>
      <c r="D10" s="13" t="s">
        <v>165</v>
      </c>
    </row>
    <row r="11" ht="20.1" customHeight="1" spans="1:4">
      <c r="A11" s="84"/>
      <c r="B11" s="76" t="s">
        <v>166</v>
      </c>
      <c r="C11" s="41">
        <v>1750000</v>
      </c>
      <c r="D11" s="13" t="s">
        <v>167</v>
      </c>
    </row>
    <row r="12" ht="20.1" customHeight="1" spans="1:4">
      <c r="A12" s="84"/>
      <c r="B12" s="76" t="s">
        <v>168</v>
      </c>
      <c r="C12" s="41">
        <v>150000</v>
      </c>
      <c r="D12" s="13" t="s">
        <v>169</v>
      </c>
    </row>
    <row r="13" ht="20.1" customHeight="1" spans="1:4">
      <c r="A13" s="84"/>
      <c r="B13" s="76" t="s">
        <v>170</v>
      </c>
      <c r="C13" s="41">
        <v>820000</v>
      </c>
      <c r="D13" s="13" t="s">
        <v>171</v>
      </c>
    </row>
    <row r="14" ht="20.1" customHeight="1" spans="1:4">
      <c r="A14" s="84"/>
      <c r="B14" s="87" t="s">
        <v>172</v>
      </c>
      <c r="C14" s="88">
        <v>450000</v>
      </c>
      <c r="D14" s="13" t="s">
        <v>173</v>
      </c>
    </row>
    <row r="15" ht="22.5" customHeight="1" spans="1:4">
      <c r="A15" s="84"/>
      <c r="B15" s="89" t="s">
        <v>174</v>
      </c>
      <c r="C15" s="90">
        <v>200000</v>
      </c>
      <c r="D15" s="91" t="s">
        <v>175</v>
      </c>
    </row>
    <row r="16" ht="22.5" customHeight="1" spans="1:4">
      <c r="A16" s="84"/>
      <c r="B16" s="89" t="s">
        <v>176</v>
      </c>
      <c r="C16" s="92">
        <v>2200000</v>
      </c>
      <c r="D16" s="91"/>
    </row>
    <row r="17" s="1" customFormat="1" ht="21" customHeight="1" spans="1:4">
      <c r="A17" s="84"/>
      <c r="B17" s="76" t="s">
        <v>177</v>
      </c>
      <c r="C17" s="41">
        <v>2000000</v>
      </c>
      <c r="D17" s="93"/>
    </row>
  </sheetData>
  <mergeCells count="6">
    <mergeCell ref="A2:D2"/>
    <mergeCell ref="A4:A5"/>
    <mergeCell ref="A6:A17"/>
    <mergeCell ref="B4:B5"/>
    <mergeCell ref="C4:C5"/>
    <mergeCell ref="D4:D5"/>
  </mergeCells>
  <pageMargins left="1.14513888888889" right="0.751388888888889" top="1" bottom="1" header="0.511805555555556" footer="0.51180555555555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C14" sqref="C14"/>
    </sheetView>
  </sheetViews>
  <sheetFormatPr defaultColWidth="9" defaultRowHeight="13.5" outlineLevelCol="3"/>
  <cols>
    <col min="1" max="1" width="9.25" customWidth="1"/>
    <col min="2" max="2" width="34.625" customWidth="1"/>
    <col min="3" max="3" width="15.25" customWidth="1"/>
    <col min="4" max="4" width="59.625" customWidth="1"/>
  </cols>
  <sheetData>
    <row r="1" ht="24" customHeight="1" spans="1:1">
      <c r="A1" s="1" t="s">
        <v>114</v>
      </c>
    </row>
    <row r="2" ht="25.5" spans="1:4">
      <c r="A2" s="2" t="s">
        <v>115</v>
      </c>
      <c r="B2" s="2"/>
      <c r="C2" s="2"/>
      <c r="D2" s="2"/>
    </row>
    <row r="3" ht="32.25" customHeight="1" spans="1:4">
      <c r="A3" s="3" t="s">
        <v>178</v>
      </c>
      <c r="B3" s="4" t="s">
        <v>179</v>
      </c>
      <c r="C3" s="4"/>
      <c r="D3" s="5" t="s">
        <v>44</v>
      </c>
    </row>
    <row r="4" ht="22" customHeight="1" spans="1:4">
      <c r="A4" s="6" t="s">
        <v>117</v>
      </c>
      <c r="B4" s="6" t="s">
        <v>118</v>
      </c>
      <c r="C4" s="7" t="s">
        <v>119</v>
      </c>
      <c r="D4" s="6" t="s">
        <v>120</v>
      </c>
    </row>
    <row r="5" ht="22" customHeight="1" spans="1:4">
      <c r="A5" s="8"/>
      <c r="B5" s="8"/>
      <c r="C5" s="9"/>
      <c r="D5" s="8"/>
    </row>
    <row r="6" ht="22" customHeight="1" spans="1:4">
      <c r="A6" s="10" t="s">
        <v>32</v>
      </c>
      <c r="B6" s="11" t="s">
        <v>122</v>
      </c>
      <c r="C6" s="11">
        <f>SUM(C7:C17)</f>
        <v>18243780</v>
      </c>
      <c r="D6" s="12"/>
    </row>
    <row r="7" ht="22" customHeight="1" spans="1:4">
      <c r="A7" s="10"/>
      <c r="B7" s="13" t="s">
        <v>180</v>
      </c>
      <c r="C7" s="12">
        <v>4557800</v>
      </c>
      <c r="D7" s="13" t="s">
        <v>181</v>
      </c>
    </row>
    <row r="8" ht="22" customHeight="1" spans="1:4">
      <c r="A8" s="10"/>
      <c r="B8" s="13" t="s">
        <v>182</v>
      </c>
      <c r="C8" s="83">
        <v>100000</v>
      </c>
      <c r="D8" s="13"/>
    </row>
    <row r="9" ht="22" customHeight="1" spans="1:4">
      <c r="A9" s="10"/>
      <c r="B9" s="13" t="s">
        <v>183</v>
      </c>
      <c r="C9" s="12">
        <v>648000</v>
      </c>
      <c r="D9" s="13" t="s">
        <v>184</v>
      </c>
    </row>
    <row r="10" ht="22" customHeight="1" spans="1:4">
      <c r="A10" s="10"/>
      <c r="B10" s="13" t="s">
        <v>185</v>
      </c>
      <c r="C10" s="12">
        <v>36000</v>
      </c>
      <c r="D10" s="13"/>
    </row>
    <row r="11" ht="22" customHeight="1" spans="1:4">
      <c r="A11" s="10"/>
      <c r="B11" s="13" t="s">
        <v>186</v>
      </c>
      <c r="C11" s="12">
        <v>100000</v>
      </c>
      <c r="D11" s="13" t="s">
        <v>187</v>
      </c>
    </row>
    <row r="12" ht="22" customHeight="1" spans="1:4">
      <c r="A12" s="10"/>
      <c r="B12" s="13" t="s">
        <v>188</v>
      </c>
      <c r="C12" s="12">
        <v>1106980</v>
      </c>
      <c r="D12" s="13" t="s">
        <v>189</v>
      </c>
    </row>
    <row r="13" ht="22" customHeight="1" spans="1:4">
      <c r="A13" s="10"/>
      <c r="B13" s="13" t="s">
        <v>190</v>
      </c>
      <c r="C13" s="12">
        <v>7410000</v>
      </c>
      <c r="D13" s="13" t="s">
        <v>191</v>
      </c>
    </row>
    <row r="14" ht="22" customHeight="1" spans="1:4">
      <c r="A14" s="10"/>
      <c r="B14" s="76" t="s">
        <v>192</v>
      </c>
      <c r="C14" s="41">
        <v>425000</v>
      </c>
      <c r="D14" s="13" t="s">
        <v>193</v>
      </c>
    </row>
    <row r="15" ht="22" customHeight="1" spans="1:4">
      <c r="A15" s="10"/>
      <c r="B15" s="13" t="s">
        <v>194</v>
      </c>
      <c r="C15" s="12">
        <v>200000</v>
      </c>
      <c r="D15" s="15"/>
    </row>
    <row r="16" ht="22" customHeight="1" spans="1:4">
      <c r="A16" s="10"/>
      <c r="B16" s="13" t="s">
        <v>195</v>
      </c>
      <c r="C16" s="12">
        <v>1360000</v>
      </c>
      <c r="D16" s="15" t="s">
        <v>196</v>
      </c>
    </row>
    <row r="17" ht="22" customHeight="1" spans="1:4">
      <c r="A17" s="10"/>
      <c r="B17" s="76" t="s">
        <v>197</v>
      </c>
      <c r="C17" s="41">
        <v>2300000</v>
      </c>
      <c r="D17" s="15" t="s">
        <v>198</v>
      </c>
    </row>
    <row r="18" ht="22" customHeight="1" spans="1:4">
      <c r="A18" s="10"/>
      <c r="B18" s="13"/>
      <c r="C18" s="12"/>
      <c r="D18" s="15"/>
    </row>
  </sheetData>
  <mergeCells count="6">
    <mergeCell ref="A2:D2"/>
    <mergeCell ref="A4:A5"/>
    <mergeCell ref="A6:A18"/>
    <mergeCell ref="B4:B5"/>
    <mergeCell ref="C4:C5"/>
    <mergeCell ref="D4:D5"/>
  </mergeCells>
  <pageMargins left="1.34166666666667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最终表</vt:lpstr>
      <vt:lpstr>人员支出</vt:lpstr>
      <vt:lpstr>公用经费</vt:lpstr>
      <vt:lpstr>小车情况</vt:lpstr>
      <vt:lpstr>经费支出总表</vt:lpstr>
      <vt:lpstr>社发局</vt:lpstr>
      <vt:lpstr>社发局1</vt:lpstr>
      <vt:lpstr>教育</vt:lpstr>
      <vt:lpstr>财政所</vt:lpstr>
      <vt:lpstr>葛店卫生院</vt:lpstr>
      <vt:lpstr>大湾卫生院</vt:lpstr>
      <vt:lpstr>卫生监督所</vt:lpstr>
      <vt:lpstr>民政</vt:lpstr>
      <vt:lpstr>扶贫办</vt:lpstr>
      <vt:lpstr>计生</vt:lpstr>
      <vt:lpstr>文化</vt:lpstr>
      <vt:lpstr>福利院</vt:lpstr>
      <vt:lpstr>经贸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chen-yang</cp:lastModifiedBy>
  <dcterms:created xsi:type="dcterms:W3CDTF">2016-11-16T02:19:00Z</dcterms:created>
  <cp:lastPrinted>2017-02-26T02:51:00Z</cp:lastPrinted>
  <dcterms:modified xsi:type="dcterms:W3CDTF">2025-09-23T03:26:26Z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10</vt:lpwstr>
  </property>
  <property fmtid="{D5CDD505-2E9C-101B-9397-08002B2CF9AE}" pid="4" name="ICV">
    <vt:lpwstr>001FD4A54AFC45AC914FA84C73FF52D7_12</vt:lpwstr>
  </property>
</Properties>
</file>