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5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三公经费" sheetId="6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<sst xmlns="http://schemas.openxmlformats.org/spreadsheetml/2006/main" count="216" uniqueCount="182">
  <si>
    <t>2024年葛店经开区一般公共预算收入表</t>
  </si>
  <si>
    <t>表一</t>
  </si>
  <si>
    <t>单位：万元</t>
  </si>
  <si>
    <t>项    目</t>
  </si>
  <si>
    <t>2023年调整预算数</t>
  </si>
  <si>
    <t>2023年预计执行数</t>
  </si>
  <si>
    <t>2024年预算数</t>
  </si>
  <si>
    <t>预算金额</t>
  </si>
  <si>
    <t>为上年预算数的%</t>
  </si>
  <si>
    <t>为上年执行数的%</t>
  </si>
  <si>
    <t>一、税收收入</t>
  </si>
  <si>
    <t xml:space="preserve">   增值税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</si>
  <si>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</si>
  <si>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</si>
  <si>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</si>
  <si>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</si>
  <si>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</si>
  <si>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</si>
  <si>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</si>
  <si>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</si>
  <si>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</si>
  <si>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</si>
  <si>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</si>
  <si>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</si>
  <si>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</si>
  <si>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</si>
  <si>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</si>
  <si>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</si>
  <si>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</si>
  <si>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一般公共预算收入合计</t>
  </si>
  <si>
    <t>加：上级转移支付收入</t>
  </si>
  <si>
    <t xml:space="preserve">     上年结余收入</t>
  </si>
  <si>
    <t xml:space="preserve">     调入资金</t>
  </si>
  <si>
    <t xml:space="preserve">     动用预算稳定调节基金</t>
  </si>
  <si>
    <t xml:space="preserve">     一般债务转贷收入</t>
  </si>
  <si>
    <t xml:space="preserve">收入总计   </t>
  </si>
  <si>
    <t>2024年葛店经开区一般公共预算支出表</t>
  </si>
  <si>
    <t>表二</t>
  </si>
  <si>
    <t>科目
编码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</si>
  <si>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</si>
  <si>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</si>
  <si>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</si>
  <si>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</si>
  <si>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</si>
  <si>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</si>
  <si>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</si>
  <si>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</si>
  <si>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</si>
  <si>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</si>
  <si>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</si>
  <si>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</si>
  <si>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</si>
  <si>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</si>
  <si>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</si>
  <si>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</si>
  <si>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</si>
  <si>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</si>
  <si>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</si>
  <si>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</si>
  <si>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</si>
  <si>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</si>
  <si>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</si>
  <si>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</si>
  <si>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一般公共预算支出总计</t>
  </si>
  <si>
    <t xml:space="preserve">二、转移性支出 </t>
  </si>
  <si>
    <t xml:space="preserve">  （一）返还性支出</t>
  </si>
  <si>
    <t xml:space="preserve">  （二）一般性转移支付</t>
  </si>
  <si>
    <t xml:space="preserve">  （三）专项转移支付</t>
  </si>
  <si>
    <t xml:space="preserve">  （四）上解支出        </t>
  </si>
  <si>
    <t xml:space="preserve">  （五）结转结余        </t>
  </si>
  <si>
    <t xml:space="preserve">  （六）安排预算稳定调节基金</t>
  </si>
  <si>
    <t xml:space="preserve">  （七）债务转贷支出</t>
  </si>
  <si>
    <t>支    出   合   计</t>
  </si>
  <si>
    <t>2024年葛店经开区政府性基金收入预算表</t>
  </si>
  <si>
    <t>表三</t>
  </si>
  <si>
    <t>一、农网还贷资金收入</t>
  </si>
  <si>
    <t>二、国家电影事业发展专项资金收入</t>
  </si>
  <si>
    <t>三、国有土地收益基金收入</t>
  </si>
  <si>
    <t>四、农业土地开发资金收入</t>
  </si>
  <si>
    <t>五、国有土地使用权出让收入</t>
  </si>
  <si>
    <t>六、大中型水库库区基金收入</t>
  </si>
  <si>
    <t>七、彩票公益金收入</t>
  </si>
  <si>
    <t>八、城市基础设施配套费收入</t>
  </si>
  <si>
    <t>九、小型水库移民扶助基金收入</t>
  </si>
  <si>
    <t>十、国家重大水利工程建设基金收入</t>
  </si>
  <si>
    <t>十一、车辆通行费</t>
  </si>
  <si>
    <t>十二、污水处理费收入</t>
  </si>
  <si>
    <t>十三、彩票发行机构和彩票销售机构的业务费用</t>
  </si>
  <si>
    <t>十四、其他政府性基金收入</t>
  </si>
  <si>
    <t>十五、专项债券对应项目专项收入</t>
  </si>
  <si>
    <t>政府性基金收入合计</t>
  </si>
  <si>
    <t>转移性收入</t>
  </si>
  <si>
    <t xml:space="preserve">  政府性基金转移收入</t>
  </si>
  <si>
    <r>
      <rPr>
        <sz val="10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政府性基金补助收入</t>
    </r>
  </si>
  <si>
    <t xml:space="preserve">  上解收入</t>
  </si>
  <si>
    <t xml:space="preserve">  上年结余收入</t>
  </si>
  <si>
    <t xml:space="preserve">  调入资金</t>
  </si>
  <si>
    <t xml:space="preserve">  债务转贷收入</t>
  </si>
  <si>
    <r>
      <rPr>
        <sz val="10"/>
        <rFont val="宋体"/>
        <charset val="134"/>
      </rPr>
      <t xml:space="preserve">      </t>
    </r>
    <r>
      <rPr>
        <sz val="11"/>
        <rFont val="宋体"/>
        <charset val="134"/>
      </rPr>
      <t>地方政府专项债务转贷收入</t>
    </r>
  </si>
  <si>
    <t>　</t>
  </si>
  <si>
    <t>收   入   总   计</t>
  </si>
  <si>
    <t>2024年葛店经开区政府性基金支出预算表</t>
  </si>
  <si>
    <t>表四</t>
  </si>
  <si>
    <t>一、文化旅游体育与传媒支出</t>
  </si>
  <si>
    <t>二、社会保障和就业支出</t>
  </si>
  <si>
    <t>三、节能环保支出</t>
  </si>
  <si>
    <t>四、城乡社区支出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</si>
  <si>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</si>
  <si>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</si>
  <si>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</si>
  <si>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</si>
  <si>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</si>
  <si>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</t>
  </si>
  <si>
    <t xml:space="preserve">  棚户区改造专项债券收入安排的支出</t>
  </si>
  <si>
    <t xml:space="preserve">  城市基础设施配套费对应专项债务收入安排的支出</t>
  </si>
  <si>
    <t xml:space="preserve">  污水处理费对应专项债务收入安排的支出</t>
  </si>
  <si>
    <t xml:space="preserve">  国有土地使用权出让收入对应专项债务收入安排的支出</t>
  </si>
  <si>
    <t>五、农林水支出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</si>
  <si>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</si>
  <si>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</si>
  <si>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</si>
  <si>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</t>
  </si>
  <si>
    <t xml:space="preserve">  国家重大水利工程建设基金对应专项债务收入安排的支出</t>
  </si>
  <si>
    <t>六、交通运输支出</t>
  </si>
  <si>
    <t>七、资源勘探工业信息等支出</t>
  </si>
  <si>
    <t>八、其他支出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</si>
  <si>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</si>
  <si>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</si>
  <si>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</si>
  <si>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九、债务付息支出</t>
  </si>
  <si>
    <t>十、债务发行费用支出</t>
  </si>
  <si>
    <t>十一、抗疫特别国债安排的支出</t>
  </si>
  <si>
    <t>支出总计</t>
  </si>
  <si>
    <t>转移性支出</t>
  </si>
  <si>
    <t xml:space="preserve">  政府性基金补助支出</t>
  </si>
  <si>
    <t xml:space="preserve">  政府性基金上解支出</t>
  </si>
  <si>
    <t xml:space="preserve">  调出资金</t>
  </si>
  <si>
    <t xml:space="preserve">  年终结余（转）</t>
  </si>
  <si>
    <t xml:space="preserve">  地方政府专项债务还本支出</t>
  </si>
  <si>
    <t xml:space="preserve">  地方政府专项债务转贷支出</t>
  </si>
  <si>
    <t>2024年葛店经开区国有资本经营预算收支表</t>
  </si>
  <si>
    <r>
      <t xml:space="preserve">表五                                                                                                    </t>
    </r>
    <r>
      <rPr>
        <sz val="11"/>
        <rFont val="宋体"/>
        <charset val="134"/>
        <scheme val="minor"/>
      </rPr>
      <t>单位：万元</t>
    </r>
  </si>
  <si>
    <t>收          入</t>
  </si>
  <si>
    <t>支          出</t>
  </si>
  <si>
    <t>项目</t>
  </si>
  <si>
    <t>2023年预算数</t>
  </si>
  <si>
    <t>2023年执行数</t>
  </si>
  <si>
    <t>填报开始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</si>
  <si>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</si>
  <si>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</si>
  <si>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</si>
  <si>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</si>
  <si>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</si>
  <si>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</si>
  <si>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</si>
  <si>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</si>
  <si>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五、其他国有资本经营预算收入</t>
  </si>
  <si>
    <t>本年收入合计</t>
  </si>
  <si>
    <t>本年支出合计</t>
  </si>
  <si>
    <t>国有资本经营预算转移支付收入</t>
  </si>
  <si>
    <t>国有资本经营预算转移支付支出</t>
  </si>
  <si>
    <t>国有资本经营预算上解收入</t>
  </si>
  <si>
    <t>国有资本经营预算上解支出</t>
  </si>
  <si>
    <t>国有资本经营预算上年结余收入</t>
  </si>
  <si>
    <t>国有资本经营预算调出资金</t>
  </si>
  <si>
    <t>国有资本经营预算年终结余</t>
  </si>
  <si>
    <t>收 入 总 计</t>
  </si>
  <si>
    <t>支 出 总 计</t>
  </si>
  <si>
    <t>表六</t>
  </si>
  <si>
    <t>2024年一般公共预算支出“三公”经费预算表</t>
  </si>
  <si>
    <t>项目名称</t>
  </si>
  <si>
    <t>上年预算数</t>
  </si>
  <si>
    <t>上年执行数</t>
  </si>
  <si>
    <t>预算数</t>
  </si>
  <si>
    <t>金额</t>
  </si>
  <si>
    <t>因公出国（境）费</t>
  </si>
  <si>
    <t>公务用车购置及运行费</t>
  </si>
  <si>
    <t>小计</t>
  </si>
  <si>
    <t>公务用车购置费</t>
  </si>
  <si>
    <t>公务用车运行费</t>
  </si>
  <si>
    <t>公务接待费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</si>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</sst>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1"/>
      <color rgb="FF00000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4"/>
      <name val="Times New Roman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9"/>
      <name val="Times New Roman"/>
      <charset val="134"/>
    </font>
    <font>
      <sz val="11"/>
      <name val="Times New Roman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name val="Times New Roman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19" applyNumberFormat="0" applyAlignment="0" applyProtection="0">
      <alignment vertical="center"/>
    </xf>
    <xf numFmtId="0" fontId="45" fillId="7" borderId="20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8" borderId="21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55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1" fillId="0" borderId="0" xfId="0" applyFont="1" applyFill="1" applyAlignment="1"/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176" fontId="7" fillId="2" borderId="8" xfId="0" applyNumberFormat="1" applyFont="1" applyFill="1" applyBorder="1" applyAlignment="1" applyProtection="1">
      <alignment horizontal="right" vertical="center"/>
      <protection locked="0"/>
    </xf>
    <xf numFmtId="176" fontId="7" fillId="2" borderId="8" xfId="0" applyNumberFormat="1" applyFont="1" applyFill="1" applyBorder="1" applyAlignment="1" applyProtection="1">
      <alignment horizontal="right" vertical="center" wrapText="1"/>
      <protection locked="0"/>
    </xf>
    <xf numFmtId="176" fontId="7" fillId="2" borderId="11" xfId="0" applyNumberFormat="1" applyFont="1" applyFill="1" applyBorder="1" applyAlignment="1" applyProtection="1">
      <alignment horizontal="right" vertical="center"/>
      <protection locked="0"/>
    </xf>
    <xf numFmtId="10" fontId="7" fillId="4" borderId="11" xfId="0" applyNumberFormat="1" applyFont="1" applyFill="1" applyBorder="1" applyAlignment="1">
      <alignment horizontal="right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left" vertical="center" wrapText="1" shrinkToFit="1"/>
    </xf>
    <xf numFmtId="176" fontId="7" fillId="4" borderId="8" xfId="0" applyNumberFormat="1" applyFont="1" applyFill="1" applyBorder="1" applyAlignment="1">
      <alignment horizontal="right" vertical="center" wrapText="1" shrinkToFit="1"/>
    </xf>
    <xf numFmtId="176" fontId="7" fillId="2" borderId="8" xfId="0" applyNumberFormat="1" applyFont="1" applyFill="1" applyBorder="1" applyAlignment="1" applyProtection="1">
      <alignment horizontal="right" vertical="center" wrapText="1" shrinkToFit="1"/>
      <protection locked="0"/>
    </xf>
    <xf numFmtId="176" fontId="8" fillId="4" borderId="7" xfId="0" applyNumberFormat="1" applyFont="1" applyFill="1" applyBorder="1" applyAlignment="1">
      <alignment horizontal="right" vertical="center"/>
    </xf>
    <xf numFmtId="0" fontId="9" fillId="2" borderId="0" xfId="0" applyFont="1" applyFill="1" applyAlignment="1"/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/>
    <xf numFmtId="0" fontId="2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/>
    </xf>
    <xf numFmtId="176" fontId="7" fillId="2" borderId="11" xfId="0" applyNumberFormat="1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5" fillId="0" borderId="0" xfId="51" applyFont="1" applyFill="1" applyAlignment="1">
      <alignment horizontal="center" vertical="center"/>
    </xf>
    <xf numFmtId="0" fontId="16" fillId="0" borderId="0" xfId="51" applyFont="1" applyFill="1" applyBorder="1" applyAlignment="1">
      <alignment vertical="center"/>
    </xf>
    <xf numFmtId="0" fontId="17" fillId="0" borderId="0" xfId="51" applyFont="1" applyFill="1" applyBorder="1" applyAlignment="1">
      <alignment horizontal="right" vertical="center"/>
    </xf>
    <xf numFmtId="0" fontId="16" fillId="0" borderId="0" xfId="51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0" fillId="2" borderId="14" xfId="52" applyNumberFormat="1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>
      <alignment vertical="center"/>
    </xf>
    <xf numFmtId="177" fontId="21" fillId="2" borderId="14" xfId="3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vertical="center"/>
    </xf>
    <xf numFmtId="178" fontId="20" fillId="0" borderId="14" xfId="0" applyNumberFormat="1" applyFont="1" applyFill="1" applyBorder="1" applyAlignment="1">
      <alignment vertical="center"/>
    </xf>
    <xf numFmtId="10" fontId="0" fillId="0" borderId="14" xfId="3" applyNumberFormat="1" applyFill="1" applyBorder="1" applyAlignment="1">
      <alignment vertical="center"/>
    </xf>
    <xf numFmtId="0" fontId="10" fillId="2" borderId="14" xfId="52" applyNumberFormat="1" applyFont="1" applyFill="1" applyBorder="1" applyAlignment="1" applyProtection="1">
      <alignment horizontal="left" vertical="center" wrapText="1" indent="1"/>
    </xf>
    <xf numFmtId="178" fontId="22" fillId="0" borderId="14" xfId="0" applyNumberFormat="1" applyFont="1" applyFill="1" applyBorder="1" applyAlignment="1"/>
    <xf numFmtId="177" fontId="23" fillId="0" borderId="14" xfId="0" applyNumberFormat="1" applyFont="1" applyFill="1" applyBorder="1" applyAlignment="1"/>
    <xf numFmtId="178" fontId="24" fillId="0" borderId="14" xfId="0" applyNumberFormat="1" applyFont="1" applyFill="1" applyBorder="1" applyAlignment="1"/>
    <xf numFmtId="0" fontId="11" fillId="2" borderId="14" xfId="52" applyNumberFormat="1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176" fontId="25" fillId="2" borderId="11" xfId="0" applyNumberFormat="1" applyFont="1" applyFill="1" applyBorder="1" applyAlignment="1">
      <alignment horizontal="right" vertical="center"/>
    </xf>
    <xf numFmtId="10" fontId="24" fillId="2" borderId="11" xfId="0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vertical="center"/>
    </xf>
    <xf numFmtId="176" fontId="24" fillId="2" borderId="11" xfId="0" applyNumberFormat="1" applyFont="1" applyFill="1" applyBorder="1" applyAlignment="1" applyProtection="1">
      <alignment horizontal="right" vertical="center"/>
      <protection locked="0"/>
    </xf>
    <xf numFmtId="1" fontId="0" fillId="2" borderId="11" xfId="0" applyNumberFormat="1" applyFont="1" applyFill="1" applyBorder="1" applyAlignment="1">
      <alignment vertical="center"/>
    </xf>
    <xf numFmtId="176" fontId="24" fillId="2" borderId="1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3" fontId="16" fillId="0" borderId="0" xfId="51" applyNumberFormat="1" applyFont="1" applyFill="1" applyBorder="1" applyAlignment="1" applyProtection="1">
      <alignment vertical="center"/>
    </xf>
    <xf numFmtId="0" fontId="26" fillId="0" borderId="0" xfId="5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22" fillId="0" borderId="11" xfId="51" applyNumberFormat="1" applyFont="1" applyBorder="1" applyAlignment="1">
      <alignment vertical="center"/>
    </xf>
    <xf numFmtId="0" fontId="22" fillId="0" borderId="11" xfId="0" applyFont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3" fontId="22" fillId="0" borderId="11" xfId="51" applyNumberFormat="1" applyFont="1" applyBorder="1" applyAlignment="1">
      <alignment vertical="center" wrapText="1"/>
    </xf>
    <xf numFmtId="3" fontId="22" fillId="0" borderId="14" xfId="51" applyNumberFormat="1" applyFont="1" applyFill="1" applyBorder="1" applyAlignment="1" applyProtection="1">
      <alignment vertical="center"/>
    </xf>
    <xf numFmtId="177" fontId="27" fillId="2" borderId="14" xfId="3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" fontId="22" fillId="0" borderId="14" xfId="51" applyNumberFormat="1" applyFont="1" applyFill="1" applyBorder="1" applyAlignment="1" applyProtection="1">
      <alignment horizontal="center" vertical="center"/>
    </xf>
    <xf numFmtId="0" fontId="28" fillId="0" borderId="14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vertical="center"/>
    </xf>
    <xf numFmtId="0" fontId="17" fillId="0" borderId="0" xfId="51" applyFont="1" applyFill="1" applyBorder="1" applyAlignment="1">
      <alignment vertical="center"/>
    </xf>
    <xf numFmtId="0" fontId="3" fillId="0" borderId="0" xfId="5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7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vertical="center" wrapText="1"/>
    </xf>
    <xf numFmtId="0" fontId="22" fillId="0" borderId="0" xfId="51" applyFont="1" applyFill="1" applyBorder="1" applyAlignment="1">
      <alignment vertical="center"/>
    </xf>
    <xf numFmtId="0" fontId="22" fillId="0" borderId="11" xfId="51" applyFont="1" applyBorder="1" applyAlignment="1">
      <alignment vertical="center"/>
    </xf>
    <xf numFmtId="3" fontId="22" fillId="2" borderId="14" xfId="0" applyNumberFormat="1" applyFont="1" applyFill="1" applyBorder="1" applyAlignment="1" applyProtection="1">
      <alignment horizontal="center" vertical="center"/>
    </xf>
    <xf numFmtId="10" fontId="30" fillId="2" borderId="14" xfId="3" applyNumberFormat="1" applyFont="1" applyFill="1" applyBorder="1" applyAlignment="1">
      <alignment horizontal="center" vertical="center" wrapText="1"/>
    </xf>
    <xf numFmtId="0" fontId="22" fillId="0" borderId="14" xfId="51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28" fillId="0" borderId="0" xfId="51" applyFont="1" applyFill="1" applyBorder="1" applyAlignment="1">
      <alignment vertical="center"/>
    </xf>
    <xf numFmtId="177" fontId="32" fillId="2" borderId="14" xfId="3" applyNumberFormat="1" applyFont="1" applyFill="1" applyBorder="1" applyAlignment="1">
      <alignment horizontal="center" vertical="center"/>
    </xf>
    <xf numFmtId="177" fontId="33" fillId="2" borderId="14" xfId="3" applyNumberFormat="1" applyFont="1" applyFill="1" applyBorder="1" applyAlignment="1">
      <alignment horizontal="center" vertical="center"/>
    </xf>
    <xf numFmtId="177" fontId="34" fillId="2" borderId="14" xfId="3" applyNumberFormat="1" applyFont="1" applyFill="1" applyBorder="1" applyAlignment="1">
      <alignment horizontal="center" vertical="center"/>
    </xf>
    <xf numFmtId="0" fontId="22" fillId="0" borderId="14" xfId="5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76" fontId="28" fillId="2" borderId="11" xfId="0" applyNumberFormat="1" applyFont="1" applyFill="1" applyBorder="1" applyAlignment="1">
      <alignment horizontal="center" vertical="center" wrapText="1"/>
    </xf>
    <xf numFmtId="10" fontId="28" fillId="2" borderId="11" xfId="0" applyNumberFormat="1" applyFont="1" applyFill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left" vertical="center"/>
    </xf>
    <xf numFmtId="0" fontId="22" fillId="0" borderId="11" xfId="53" applyFont="1" applyFill="1" applyBorder="1" applyAlignment="1" applyProtection="1">
      <alignment horizontal="center" vertical="center"/>
      <protection locked="0"/>
    </xf>
    <xf numFmtId="10" fontId="22" fillId="2" borderId="11" xfId="0" applyNumberFormat="1" applyFont="1" applyFill="1" applyBorder="1" applyAlignment="1">
      <alignment horizontal="right" vertical="center" wrapText="1"/>
    </xf>
    <xf numFmtId="0" fontId="0" fillId="2" borderId="14" xfId="0" applyFont="1" applyFill="1" applyBorder="1" applyAlignment="1">
      <alignment vertical="center"/>
    </xf>
    <xf numFmtId="176" fontId="28" fillId="2" borderId="3" xfId="0" applyNumberFormat="1" applyFont="1" applyFill="1" applyBorder="1" applyAlignment="1">
      <alignment horizontal="center" vertical="center" wrapText="1"/>
    </xf>
    <xf numFmtId="176" fontId="28" fillId="2" borderId="4" xfId="0" applyNumberFormat="1" applyFont="1" applyFill="1" applyBorder="1" applyAlignment="1">
      <alignment horizontal="center" vertical="center" wrapText="1"/>
    </xf>
    <xf numFmtId="10" fontId="28" fillId="2" borderId="4" xfId="0" applyNumberFormat="1" applyFont="1" applyFill="1" applyBorder="1" applyAlignment="1">
      <alignment horizontal="right" vertical="center" wrapText="1"/>
    </xf>
    <xf numFmtId="49" fontId="3" fillId="0" borderId="14" xfId="0" applyNumberFormat="1" applyFont="1" applyFill="1" applyBorder="1" applyAlignment="1">
      <alignment horizontal="left" vertical="center"/>
    </xf>
    <xf numFmtId="177" fontId="27" fillId="2" borderId="14" xfId="3" applyNumberFormat="1" applyFont="1" applyFill="1" applyBorder="1" applyAlignment="1">
      <alignment horizontal="right" vertical="center"/>
    </xf>
    <xf numFmtId="0" fontId="31" fillId="0" borderId="14" xfId="0" applyFont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8 2" xfId="49"/>
    <cellStyle name="常规 60" xfId="50"/>
    <cellStyle name="常规_21湖北省2015年地方财政预算表（20150331报部）" xfId="51"/>
    <cellStyle name="Normal" xfId="52"/>
    <cellStyle name="常规 2" xfId="53"/>
    <cellStyle name="常规 7" xfId="54"/>
    <cellStyle name="常规 58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24037;&#20316;\&#39044;&#31639;&#31185;\&#21306;&#39044;&#31639;\&#33883;&#24215;2023&#24180;&#22320;&#26041;&#36130;&#25919;&#39044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九"/>
      <sheetName val="表十一"/>
      <sheetName val="表十二"/>
      <sheetName val="表十三"/>
      <sheetName val="表十四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/>
          </cell>
          <cell r="E8" t="str">
            <v/>
          </cell>
          <cell r="F8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</row>
        <row r="32">
          <cell r="D32" t="str">
            <v/>
          </cell>
          <cell r="E32" t="str">
            <v/>
          </cell>
          <cell r="F32" t="str">
            <v/>
          </cell>
        </row>
        <row r="36">
          <cell r="F36" t="str">
            <v/>
          </cell>
        </row>
        <row r="38">
          <cell r="F38" t="str">
            <v/>
          </cell>
        </row>
        <row r="39">
          <cell r="F39" t="str">
            <v/>
          </cell>
        </row>
      </sheetData>
      <sheetData sheetId="6">
        <row r="13">
          <cell r="D13" t="str">
            <v/>
          </cell>
          <cell r="E13" t="str">
            <v/>
          </cell>
        </row>
        <row r="24">
          <cell r="D24" t="str">
            <v/>
          </cell>
          <cell r="E24" t="str">
            <v/>
          </cell>
        </row>
        <row r="24">
          <cell r="L24" t="str">
            <v/>
          </cell>
        </row>
        <row r="34">
          <cell r="D34" t="str">
            <v/>
          </cell>
          <cell r="E34" t="str">
            <v/>
          </cell>
        </row>
        <row r="36">
          <cell r="E36" t="str">
            <v/>
          </cell>
        </row>
        <row r="38">
          <cell r="E38" t="str">
            <v/>
          </cell>
        </row>
        <row r="39">
          <cell r="D39" t="str">
            <v/>
          </cell>
          <cell r="E39" t="str">
            <v/>
          </cell>
        </row>
        <row r="39">
          <cell r="L39" t="str">
            <v/>
          </cell>
        </row>
        <row r="40">
          <cell r="D40" t="str">
            <v/>
          </cell>
          <cell r="E40" t="str">
            <v/>
          </cell>
        </row>
        <row r="40">
          <cell r="L40" t="str">
            <v/>
          </cell>
        </row>
        <row r="42">
          <cell r="D42" t="str">
            <v/>
          </cell>
          <cell r="E42" t="str">
            <v/>
          </cell>
        </row>
        <row r="42">
          <cell r="L42" t="str">
            <v/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selection activeCell="K15" sqref="K15"/>
    </sheetView>
  </sheetViews>
  <sheetFormatPr defaultColWidth="9" defaultRowHeight="13.5" outlineLevelCol="5"/>
  <cols>
    <col min="1" max="1" width="30" customWidth="1"/>
    <col min="2" max="2" width="12.375" style="125" customWidth="1"/>
    <col min="3" max="3" width="11.75" style="125" customWidth="1"/>
    <col min="4" max="4" width="13.375" style="125" customWidth="1"/>
    <col min="5" max="5" width="11.75" customWidth="1"/>
    <col min="6" max="6" width="12.375" customWidth="1"/>
  </cols>
  <sheetData>
    <row r="1" s="123" customFormat="1" ht="36" customHeight="1" spans="1:6">
      <c r="A1" s="126" t="s">
        <v>0</v>
      </c>
      <c r="B1" s="127"/>
      <c r="C1" s="127"/>
      <c r="D1" s="127"/>
      <c r="E1" s="127"/>
      <c r="F1" s="127"/>
    </row>
    <row r="2" ht="38" customHeight="1" spans="1:6">
      <c r="A2" s="128" t="s">
        <v>1</v>
      </c>
      <c r="B2" s="129"/>
      <c r="C2" s="129"/>
      <c r="D2" s="129"/>
      <c r="E2" s="130"/>
      <c r="F2" s="131" t="s">
        <v>2</v>
      </c>
    </row>
    <row r="3" ht="25" customHeight="1" spans="1:6">
      <c r="A3" s="60" t="s">
        <v>3</v>
      </c>
      <c r="B3" s="61" t="s">
        <v>4</v>
      </c>
      <c r="C3" s="62" t="s">
        <v>5</v>
      </c>
      <c r="D3" s="63" t="s">
        <v>6</v>
      </c>
      <c r="E3" s="64"/>
      <c r="F3" s="132"/>
    </row>
    <row r="4" ht="36" customHeight="1" spans="1:6">
      <c r="A4" s="65"/>
      <c r="B4" s="66"/>
      <c r="C4" s="67"/>
      <c r="D4" s="68" t="s">
        <v>7</v>
      </c>
      <c r="E4" s="133" t="s">
        <v>8</v>
      </c>
      <c r="F4" s="133" t="s">
        <v>9</v>
      </c>
    </row>
    <row r="5" ht="25" customHeight="1" spans="1:6">
      <c r="A5" s="85" t="s">
        <v>10</v>
      </c>
      <c r="B5" s="134">
        <f>SUM(B6:B17)</f>
        <v>146600</v>
      </c>
      <c r="C5" s="134">
        <f>SUM(C6:C17)</f>
        <v>148432</v>
      </c>
      <c r="D5" s="134">
        <f>SUM(D6:D17)</f>
        <v>153200</v>
      </c>
      <c r="E5" s="135">
        <f t="shared" ref="E5:E14" si="0">IFERROR(D5/B5,"")</f>
        <v>1.0450204638472</v>
      </c>
      <c r="F5" s="135">
        <f t="shared" ref="F5:F14" si="1">IFERROR(D5/C5,"")</f>
        <v>1.03212245337933</v>
      </c>
    </row>
    <row r="6" ht="25" customHeight="1" spans="1:6">
      <c r="A6" s="136" t="s">
        <v>11</v>
      </c>
      <c r="B6" s="137">
        <v>55950</v>
      </c>
      <c r="C6" s="111">
        <v>51284</v>
      </c>
      <c r="D6" s="94">
        <v>70000</v>
      </c>
      <c r="E6" s="138">
        <f t="shared" si="0"/>
        <v>1.25111706881144</v>
      </c>
      <c r="F6" s="138">
        <f t="shared" si="1"/>
        <v>1.36494813197099</v>
      </c>
    </row>
    <row r="7" ht="25" customHeight="1" spans="1:6">
      <c r="A7" s="136" t="s">
        <v>12</v>
      </c>
      <c r="B7" s="137">
        <v>27000</v>
      </c>
      <c r="C7" s="111">
        <v>26792</v>
      </c>
      <c r="D7" s="94">
        <v>24000</v>
      </c>
      <c r="E7" s="138">
        <f t="shared" si="0"/>
        <v>0.888888888888889</v>
      </c>
      <c r="F7" s="138">
        <f t="shared" si="1"/>
        <v>0.895789787996417</v>
      </c>
    </row>
    <row r="8" ht="25" customHeight="1" spans="1:6">
      <c r="A8" s="136" t="s">
        <v>13</v>
      </c>
      <c r="B8" s="137">
        <v>3000</v>
      </c>
      <c r="C8" s="111">
        <v>3956</v>
      </c>
      <c r="D8" s="94">
        <v>3200</v>
      </c>
      <c r="E8" s="138">
        <f t="shared" si="0"/>
        <v>1.06666666666667</v>
      </c>
      <c r="F8" s="138">
        <f t="shared" si="1"/>
        <v>0.808897876643074</v>
      </c>
    </row>
    <row r="9" ht="25" customHeight="1" spans="1:6">
      <c r="A9" s="136" t="s">
        <v>14</v>
      </c>
      <c r="B9" s="137">
        <v>7000</v>
      </c>
      <c r="C9" s="111">
        <v>6848</v>
      </c>
      <c r="D9" s="94">
        <v>7000</v>
      </c>
      <c r="E9" s="138">
        <f t="shared" si="0"/>
        <v>1</v>
      </c>
      <c r="F9" s="138">
        <f t="shared" si="1"/>
        <v>1.02219626168224</v>
      </c>
    </row>
    <row r="10" ht="25" customHeight="1" spans="1:6">
      <c r="A10" s="136" t="s">
        <v>15</v>
      </c>
      <c r="B10" s="137">
        <v>7500</v>
      </c>
      <c r="C10" s="111">
        <v>8668</v>
      </c>
      <c r="D10" s="94">
        <v>8000</v>
      </c>
      <c r="E10" s="138">
        <f t="shared" si="0"/>
        <v>1.06666666666667</v>
      </c>
      <c r="F10" s="138">
        <f t="shared" si="1"/>
        <v>0.922934933087217</v>
      </c>
    </row>
    <row r="11" ht="25" customHeight="1" spans="1:6">
      <c r="A11" s="136" t="s">
        <v>16</v>
      </c>
      <c r="B11" s="137">
        <v>8000</v>
      </c>
      <c r="C11" s="111">
        <v>8461</v>
      </c>
      <c r="D11" s="94">
        <v>7000</v>
      </c>
      <c r="E11" s="138">
        <f t="shared" si="0"/>
        <v>0.875</v>
      </c>
      <c r="F11" s="138">
        <f t="shared" si="1"/>
        <v>0.827325375251152</v>
      </c>
    </row>
    <row r="12" ht="25" customHeight="1" spans="1:6">
      <c r="A12" s="136" t="s">
        <v>17</v>
      </c>
      <c r="B12" s="137">
        <v>5500</v>
      </c>
      <c r="C12" s="111">
        <v>6024</v>
      </c>
      <c r="D12" s="94">
        <v>6800</v>
      </c>
      <c r="E12" s="138">
        <f t="shared" si="0"/>
        <v>1.23636363636364</v>
      </c>
      <c r="F12" s="138">
        <f t="shared" si="1"/>
        <v>1.12881806108898</v>
      </c>
    </row>
    <row r="13" ht="25" customHeight="1" spans="1:6">
      <c r="A13" s="136" t="s">
        <v>18</v>
      </c>
      <c r="B13" s="137">
        <v>23000</v>
      </c>
      <c r="C13" s="111">
        <v>23798</v>
      </c>
      <c r="D13" s="94">
        <v>15000</v>
      </c>
      <c r="E13" s="138">
        <f t="shared" si="0"/>
        <v>0.652173913043478</v>
      </c>
      <c r="F13" s="138">
        <f t="shared" si="1"/>
        <v>0.630305067652744</v>
      </c>
    </row>
    <row r="14" ht="25" customHeight="1" spans="1:6">
      <c r="A14" s="136" t="s">
        <v>19</v>
      </c>
      <c r="B14" s="137">
        <v>100</v>
      </c>
      <c r="C14" s="111">
        <v>119</v>
      </c>
      <c r="D14" s="94">
        <v>100</v>
      </c>
      <c r="E14" s="138">
        <f t="shared" si="0"/>
        <v>1</v>
      </c>
      <c r="F14" s="138">
        <f t="shared" si="1"/>
        <v>0.840336134453782</v>
      </c>
    </row>
    <row r="15" ht="25" customHeight="1" spans="1:6">
      <c r="A15" s="136" t="s">
        <v>20</v>
      </c>
      <c r="B15" s="137">
        <v>2000</v>
      </c>
      <c r="C15" s="111">
        <v>2799</v>
      </c>
      <c r="D15" s="94">
        <v>6000</v>
      </c>
      <c r="E15" s="138"/>
      <c r="F15" s="138"/>
    </row>
    <row r="16" ht="25" customHeight="1" spans="1:6">
      <c r="A16" s="136" t="s">
        <v>21</v>
      </c>
      <c r="B16" s="137">
        <v>7500</v>
      </c>
      <c r="C16" s="111">
        <v>9651</v>
      </c>
      <c r="D16" s="94">
        <v>6000</v>
      </c>
      <c r="E16" s="138"/>
      <c r="F16" s="138"/>
    </row>
    <row r="17" ht="25" customHeight="1" spans="1:6">
      <c r="A17" s="136" t="s">
        <v>22</v>
      </c>
      <c r="B17" s="137">
        <v>50</v>
      </c>
      <c r="C17" s="111">
        <v>32</v>
      </c>
      <c r="D17" s="94">
        <v>100</v>
      </c>
      <c r="E17" s="138">
        <f t="shared" ref="E17:E30" si="2">IFERROR(D17/B17,"")</f>
        <v>2</v>
      </c>
      <c r="F17" s="138">
        <f t="shared" ref="F17:F30" si="3">IFERROR(D17/C17,"")</f>
        <v>3.125</v>
      </c>
    </row>
    <row r="18" ht="25" customHeight="1" spans="1:6">
      <c r="A18" s="85" t="s">
        <v>23</v>
      </c>
      <c r="B18" s="134">
        <f>SUM(B19:B23)</f>
        <v>20000</v>
      </c>
      <c r="C18" s="134">
        <f>SUM(C19:C23)</f>
        <v>21040</v>
      </c>
      <c r="D18" s="134">
        <f>SUM(D19:D23)</f>
        <v>10000</v>
      </c>
      <c r="E18" s="135">
        <f t="shared" si="2"/>
        <v>0.5</v>
      </c>
      <c r="F18" s="135">
        <f t="shared" si="3"/>
        <v>0.475285171102662</v>
      </c>
    </row>
    <row r="19" ht="25" customHeight="1" spans="1:6">
      <c r="A19" s="85" t="s">
        <v>24</v>
      </c>
      <c r="B19" s="137">
        <v>9600</v>
      </c>
      <c r="C19" s="111">
        <v>10588</v>
      </c>
      <c r="D19" s="94">
        <v>8700</v>
      </c>
      <c r="E19" s="138">
        <f t="shared" si="2"/>
        <v>0.90625</v>
      </c>
      <c r="F19" s="138">
        <f t="shared" si="3"/>
        <v>0.821684926331696</v>
      </c>
    </row>
    <row r="20" ht="25" customHeight="1" spans="1:6">
      <c r="A20" s="85" t="s">
        <v>25</v>
      </c>
      <c r="B20" s="137">
        <v>1000</v>
      </c>
      <c r="C20" s="111">
        <v>1027</v>
      </c>
      <c r="D20" s="94">
        <v>1000</v>
      </c>
      <c r="E20" s="138">
        <f t="shared" si="2"/>
        <v>1</v>
      </c>
      <c r="F20" s="138">
        <f t="shared" si="3"/>
        <v>0.973709834469328</v>
      </c>
    </row>
    <row r="21" ht="25" customHeight="1" spans="1:6">
      <c r="A21" s="85" t="s">
        <v>26</v>
      </c>
      <c r="B21" s="137">
        <v>500</v>
      </c>
      <c r="C21" s="111">
        <v>507</v>
      </c>
      <c r="D21" s="94">
        <v>100</v>
      </c>
      <c r="E21" s="138">
        <f t="shared" si="2"/>
        <v>0.2</v>
      </c>
      <c r="F21" s="138">
        <f t="shared" si="3"/>
        <v>0.19723865877712</v>
      </c>
    </row>
    <row r="22" ht="25" customHeight="1" spans="1:6">
      <c r="A22" s="139" t="s">
        <v>27</v>
      </c>
      <c r="B22" s="137">
        <v>7900</v>
      </c>
      <c r="C22" s="111">
        <v>7918</v>
      </c>
      <c r="D22" s="94">
        <v>200</v>
      </c>
      <c r="E22" s="138">
        <f t="shared" si="2"/>
        <v>0.0253164556962025</v>
      </c>
      <c r="F22" s="138">
        <f t="shared" si="3"/>
        <v>0.0252589037635767</v>
      </c>
    </row>
    <row r="23" ht="25" customHeight="1" spans="1:6">
      <c r="A23" s="139" t="s">
        <v>28</v>
      </c>
      <c r="B23" s="137">
        <v>1000</v>
      </c>
      <c r="C23" s="111">
        <v>1000</v>
      </c>
      <c r="D23" s="94"/>
      <c r="E23" s="138">
        <f t="shared" si="2"/>
        <v>0</v>
      </c>
      <c r="F23" s="138">
        <f t="shared" si="3"/>
        <v>0</v>
      </c>
    </row>
    <row r="24" ht="25" customHeight="1" spans="1:6">
      <c r="A24" s="60" t="s">
        <v>29</v>
      </c>
      <c r="B24" s="140">
        <f>B5+B18</f>
        <v>166600</v>
      </c>
      <c r="C24" s="141">
        <f>C5+C18</f>
        <v>169472</v>
      </c>
      <c r="D24" s="141">
        <f>D5+D18</f>
        <v>163200</v>
      </c>
      <c r="E24" s="142">
        <f t="shared" si="2"/>
        <v>0.979591836734694</v>
      </c>
      <c r="F24" s="142">
        <f t="shared" si="3"/>
        <v>0.962990936555891</v>
      </c>
    </row>
    <row r="25" ht="25" customHeight="1" spans="1:6">
      <c r="A25" s="143" t="s">
        <v>30</v>
      </c>
      <c r="B25" s="144">
        <v>60000</v>
      </c>
      <c r="C25" s="145">
        <v>59000</v>
      </c>
      <c r="D25" s="145">
        <v>50000</v>
      </c>
      <c r="E25" s="138">
        <f t="shared" si="2"/>
        <v>0.833333333333333</v>
      </c>
      <c r="F25" s="138">
        <f t="shared" si="3"/>
        <v>0.847457627118644</v>
      </c>
    </row>
    <row r="26" ht="21" customHeight="1" spans="1:6">
      <c r="A26" s="143" t="s">
        <v>31</v>
      </c>
      <c r="B26" s="144">
        <v>9016</v>
      </c>
      <c r="C26" s="145">
        <v>9016</v>
      </c>
      <c r="D26" s="145"/>
      <c r="E26" s="138">
        <f t="shared" si="2"/>
        <v>0</v>
      </c>
      <c r="F26" s="138">
        <f t="shared" si="3"/>
        <v>0</v>
      </c>
    </row>
    <row r="27" ht="24" customHeight="1" spans="1:6">
      <c r="A27" s="143" t="s">
        <v>32</v>
      </c>
      <c r="B27" s="144"/>
      <c r="C27" s="145"/>
      <c r="D27" s="145"/>
      <c r="E27" s="138" t="str">
        <f t="shared" si="2"/>
        <v/>
      </c>
      <c r="F27" s="138" t="str">
        <f t="shared" si="3"/>
        <v/>
      </c>
    </row>
    <row r="28" ht="21" customHeight="1" spans="1:6">
      <c r="A28" s="143" t="s">
        <v>33</v>
      </c>
      <c r="B28" s="145"/>
      <c r="C28" s="145"/>
      <c r="D28" s="145"/>
      <c r="E28" s="138" t="str">
        <f t="shared" si="2"/>
        <v/>
      </c>
      <c r="F28" s="138" t="str">
        <f t="shared" si="3"/>
        <v/>
      </c>
    </row>
    <row r="29" ht="24" customHeight="1" spans="1:6">
      <c r="A29" s="143" t="s">
        <v>34</v>
      </c>
      <c r="B29" s="145"/>
      <c r="C29" s="145"/>
      <c r="D29" s="145"/>
      <c r="E29" s="138" t="str">
        <f t="shared" si="2"/>
        <v/>
      </c>
      <c r="F29" s="138" t="str">
        <f t="shared" si="3"/>
        <v/>
      </c>
    </row>
    <row r="30" s="124" customFormat="1" ht="27" customHeight="1" spans="1:6">
      <c r="A30" s="146" t="s">
        <v>35</v>
      </c>
      <c r="B30" s="147">
        <f>B24+B25+B26+B27+B28+B29</f>
        <v>235616</v>
      </c>
      <c r="C30" s="147">
        <f>C24+C25+C26+C27+C28+C29</f>
        <v>237488</v>
      </c>
      <c r="D30" s="147">
        <f>D24+D25+D26+D27+D28+D29</f>
        <v>213200</v>
      </c>
      <c r="E30" s="138">
        <f t="shared" si="2"/>
        <v>0.904862148580742</v>
      </c>
      <c r="F30" s="138">
        <f t="shared" si="3"/>
        <v>0.897729569494038</v>
      </c>
    </row>
  </sheetData>
  <mergeCells count="5">
    <mergeCell ref="A1:F1"/>
    <mergeCell ref="D3:F3"/>
    <mergeCell ref="A3:A4"/>
    <mergeCell ref="B3:B4"/>
    <mergeCell ref="C3:C4"/>
  </mergeCells>
  <conditionalFormatting sqref="A25:A28">
    <cfRule type="duplicateValues" dxfId="0" priority="1"/>
  </conditionalFormatting>
  <dataValidations count="2">
    <dataValidation type="whole" operator="between" allowBlank="1" showInputMessage="1" showErrorMessage="1" error="需填写整数" sqref="B6 D6 B7 D7 B8 D8 B17 D17 B9:B12 B13:B14 B15:B16 D9:D12 D13:D14 D15:D16">
      <formula1>-999999999</formula1>
      <formula2>9999999999999990</formula2>
    </dataValidation>
    <dataValidation type="whole" operator="between" allowBlank="1" showInputMessage="1" showErrorMessage="1" error="需填写整数" sqref="B22 D22 B23 D23 B19:B21 D19:D21">
      <formula1>-9999999999</formula1>
      <formula2>9999999999999990</formula2>
    </dataValidation>
  </dataValidations>
  <pageMargins left="1.34236111111111" right="0.751388888888889" top="1" bottom="1" header="0.5" footer="0.5"/>
  <pageSetup paperSize="9" scale="8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B1" workbookViewId="0">
      <selection activeCell="M6" sqref="M6"/>
    </sheetView>
  </sheetViews>
  <sheetFormatPr defaultColWidth="9" defaultRowHeight="13.5" outlineLevelCol="6"/>
  <cols>
    <col min="1" max="1" width="5.5" style="53" hidden="1" customWidth="1"/>
    <col min="2" max="2" width="26.25" style="53" customWidth="1"/>
    <col min="3" max="3" width="10.5" style="89" customWidth="1"/>
    <col min="4" max="4" width="10.75" style="89" customWidth="1"/>
    <col min="5" max="5" width="10.375" style="89" customWidth="1"/>
    <col min="6" max="6" width="14.375" style="53" customWidth="1"/>
    <col min="7" max="7" width="13.5" style="53" customWidth="1"/>
    <col min="8" max="238" width="9" style="53"/>
    <col min="239" max="239" width="5.5" style="53" customWidth="1"/>
    <col min="240" max="240" width="44.125" style="53" customWidth="1"/>
    <col min="241" max="241" width="15.75" style="53" customWidth="1"/>
    <col min="242" max="242" width="15.875" style="53" customWidth="1"/>
    <col min="243" max="243" width="13.875" style="53" customWidth="1"/>
    <col min="244" max="244" width="9" style="53" hidden="1" customWidth="1"/>
    <col min="245" max="245" width="13.25" style="53" hidden="1" customWidth="1"/>
    <col min="246" max="246" width="12" style="53" hidden="1" customWidth="1"/>
    <col min="247" max="247" width="9" style="53"/>
    <col min="248" max="248" width="11" style="53" customWidth="1"/>
    <col min="249" max="494" width="9" style="53"/>
    <col min="495" max="495" width="5.5" style="53" customWidth="1"/>
    <col min="496" max="496" width="44.125" style="53" customWidth="1"/>
    <col min="497" max="497" width="15.75" style="53" customWidth="1"/>
    <col min="498" max="498" width="15.875" style="53" customWidth="1"/>
    <col min="499" max="499" width="13.875" style="53" customWidth="1"/>
    <col min="500" max="500" width="9" style="53" hidden="1" customWidth="1"/>
    <col min="501" max="501" width="13.25" style="53" hidden="1" customWidth="1"/>
    <col min="502" max="502" width="12" style="53" hidden="1" customWidth="1"/>
    <col min="503" max="503" width="9" style="53"/>
    <col min="504" max="504" width="11" style="53" customWidth="1"/>
    <col min="505" max="750" width="9" style="53"/>
    <col min="751" max="751" width="5.5" style="53" customWidth="1"/>
    <col min="752" max="752" width="44.125" style="53" customWidth="1"/>
    <col min="753" max="753" width="15.75" style="53" customWidth="1"/>
    <col min="754" max="754" width="15.875" style="53" customWidth="1"/>
    <col min="755" max="755" width="13.875" style="53" customWidth="1"/>
    <col min="756" max="756" width="9" style="53" hidden="1" customWidth="1"/>
    <col min="757" max="757" width="13.25" style="53" hidden="1" customWidth="1"/>
    <col min="758" max="758" width="12" style="53" hidden="1" customWidth="1"/>
    <col min="759" max="759" width="9" style="53"/>
    <col min="760" max="760" width="11" style="53" customWidth="1"/>
    <col min="761" max="1006" width="9" style="53"/>
    <col min="1007" max="1007" width="5.5" style="53" customWidth="1"/>
    <col min="1008" max="1008" width="44.125" style="53" customWidth="1"/>
    <col min="1009" max="1009" width="15.75" style="53" customWidth="1"/>
    <col min="1010" max="1010" width="15.875" style="53" customWidth="1"/>
    <col min="1011" max="1011" width="13.875" style="53" customWidth="1"/>
    <col min="1012" max="1012" width="9" style="53" hidden="1" customWidth="1"/>
    <col min="1013" max="1013" width="13.25" style="53" hidden="1" customWidth="1"/>
    <col min="1014" max="1014" width="12" style="53" hidden="1" customWidth="1"/>
    <col min="1015" max="1015" width="9" style="53"/>
    <col min="1016" max="1016" width="11" style="53" customWidth="1"/>
    <col min="1017" max="1262" width="9" style="53"/>
    <col min="1263" max="1263" width="5.5" style="53" customWidth="1"/>
    <col min="1264" max="1264" width="44.125" style="53" customWidth="1"/>
    <col min="1265" max="1265" width="15.75" style="53" customWidth="1"/>
    <col min="1266" max="1266" width="15.875" style="53" customWidth="1"/>
    <col min="1267" max="1267" width="13.875" style="53" customWidth="1"/>
    <col min="1268" max="1268" width="9" style="53" hidden="1" customWidth="1"/>
    <col min="1269" max="1269" width="13.25" style="53" hidden="1" customWidth="1"/>
    <col min="1270" max="1270" width="12" style="53" hidden="1" customWidth="1"/>
    <col min="1271" max="1271" width="9" style="53"/>
    <col min="1272" max="1272" width="11" style="53" customWidth="1"/>
    <col min="1273" max="1518" width="9" style="53"/>
    <col min="1519" max="1519" width="5.5" style="53" customWidth="1"/>
    <col min="1520" max="1520" width="44.125" style="53" customWidth="1"/>
    <col min="1521" max="1521" width="15.75" style="53" customWidth="1"/>
    <col min="1522" max="1522" width="15.875" style="53" customWidth="1"/>
    <col min="1523" max="1523" width="13.875" style="53" customWidth="1"/>
    <col min="1524" max="1524" width="9" style="53" hidden="1" customWidth="1"/>
    <col min="1525" max="1525" width="13.25" style="53" hidden="1" customWidth="1"/>
    <col min="1526" max="1526" width="12" style="53" hidden="1" customWidth="1"/>
    <col min="1527" max="1527" width="9" style="53"/>
    <col min="1528" max="1528" width="11" style="53" customWidth="1"/>
    <col min="1529" max="1774" width="9" style="53"/>
    <col min="1775" max="1775" width="5.5" style="53" customWidth="1"/>
    <col min="1776" max="1776" width="44.125" style="53" customWidth="1"/>
    <col min="1777" max="1777" width="15.75" style="53" customWidth="1"/>
    <col min="1778" max="1778" width="15.875" style="53" customWidth="1"/>
    <col min="1779" max="1779" width="13.875" style="53" customWidth="1"/>
    <col min="1780" max="1780" width="9" style="53" hidden="1" customWidth="1"/>
    <col min="1781" max="1781" width="13.25" style="53" hidden="1" customWidth="1"/>
    <col min="1782" max="1782" width="12" style="53" hidden="1" customWidth="1"/>
    <col min="1783" max="1783" width="9" style="53"/>
    <col min="1784" max="1784" width="11" style="53" customWidth="1"/>
    <col min="1785" max="2030" width="9" style="53"/>
    <col min="2031" max="2031" width="5.5" style="53" customWidth="1"/>
    <col min="2032" max="2032" width="44.125" style="53" customWidth="1"/>
    <col min="2033" max="2033" width="15.75" style="53" customWidth="1"/>
    <col min="2034" max="2034" width="15.875" style="53" customWidth="1"/>
    <col min="2035" max="2035" width="13.875" style="53" customWidth="1"/>
    <col min="2036" max="2036" width="9" style="53" hidden="1" customWidth="1"/>
    <col min="2037" max="2037" width="13.25" style="53" hidden="1" customWidth="1"/>
    <col min="2038" max="2038" width="12" style="53" hidden="1" customWidth="1"/>
    <col min="2039" max="2039" width="9" style="53"/>
    <col min="2040" max="2040" width="11" style="53" customWidth="1"/>
    <col min="2041" max="2286" width="9" style="53"/>
    <col min="2287" max="2287" width="5.5" style="53" customWidth="1"/>
    <col min="2288" max="2288" width="44.125" style="53" customWidth="1"/>
    <col min="2289" max="2289" width="15.75" style="53" customWidth="1"/>
    <col min="2290" max="2290" width="15.875" style="53" customWidth="1"/>
    <col min="2291" max="2291" width="13.875" style="53" customWidth="1"/>
    <col min="2292" max="2292" width="9" style="53" hidden="1" customWidth="1"/>
    <col min="2293" max="2293" width="13.25" style="53" hidden="1" customWidth="1"/>
    <col min="2294" max="2294" width="12" style="53" hidden="1" customWidth="1"/>
    <col min="2295" max="2295" width="9" style="53"/>
    <col min="2296" max="2296" width="11" style="53" customWidth="1"/>
    <col min="2297" max="2542" width="9" style="53"/>
    <col min="2543" max="2543" width="5.5" style="53" customWidth="1"/>
    <col min="2544" max="2544" width="44.125" style="53" customWidth="1"/>
    <col min="2545" max="2545" width="15.75" style="53" customWidth="1"/>
    <col min="2546" max="2546" width="15.875" style="53" customWidth="1"/>
    <col min="2547" max="2547" width="13.875" style="53" customWidth="1"/>
    <col min="2548" max="2548" width="9" style="53" hidden="1" customWidth="1"/>
    <col min="2549" max="2549" width="13.25" style="53" hidden="1" customWidth="1"/>
    <col min="2550" max="2550" width="12" style="53" hidden="1" customWidth="1"/>
    <col min="2551" max="2551" width="9" style="53"/>
    <col min="2552" max="2552" width="11" style="53" customWidth="1"/>
    <col min="2553" max="2798" width="9" style="53"/>
    <col min="2799" max="2799" width="5.5" style="53" customWidth="1"/>
    <col min="2800" max="2800" width="44.125" style="53" customWidth="1"/>
    <col min="2801" max="2801" width="15.75" style="53" customWidth="1"/>
    <col min="2802" max="2802" width="15.875" style="53" customWidth="1"/>
    <col min="2803" max="2803" width="13.875" style="53" customWidth="1"/>
    <col min="2804" max="2804" width="9" style="53" hidden="1" customWidth="1"/>
    <col min="2805" max="2805" width="13.25" style="53" hidden="1" customWidth="1"/>
    <col min="2806" max="2806" width="12" style="53" hidden="1" customWidth="1"/>
    <col min="2807" max="2807" width="9" style="53"/>
    <col min="2808" max="2808" width="11" style="53" customWidth="1"/>
    <col min="2809" max="3054" width="9" style="53"/>
    <col min="3055" max="3055" width="5.5" style="53" customWidth="1"/>
    <col min="3056" max="3056" width="44.125" style="53" customWidth="1"/>
    <col min="3057" max="3057" width="15.75" style="53" customWidth="1"/>
    <col min="3058" max="3058" width="15.875" style="53" customWidth="1"/>
    <col min="3059" max="3059" width="13.875" style="53" customWidth="1"/>
    <col min="3060" max="3060" width="9" style="53" hidden="1" customWidth="1"/>
    <col min="3061" max="3061" width="13.25" style="53" hidden="1" customWidth="1"/>
    <col min="3062" max="3062" width="12" style="53" hidden="1" customWidth="1"/>
    <col min="3063" max="3063" width="9" style="53"/>
    <col min="3064" max="3064" width="11" style="53" customWidth="1"/>
    <col min="3065" max="3310" width="9" style="53"/>
    <col min="3311" max="3311" width="5.5" style="53" customWidth="1"/>
    <col min="3312" max="3312" width="44.125" style="53" customWidth="1"/>
    <col min="3313" max="3313" width="15.75" style="53" customWidth="1"/>
    <col min="3314" max="3314" width="15.875" style="53" customWidth="1"/>
    <col min="3315" max="3315" width="13.875" style="53" customWidth="1"/>
    <col min="3316" max="3316" width="9" style="53" hidden="1" customWidth="1"/>
    <col min="3317" max="3317" width="13.25" style="53" hidden="1" customWidth="1"/>
    <col min="3318" max="3318" width="12" style="53" hidden="1" customWidth="1"/>
    <col min="3319" max="3319" width="9" style="53"/>
    <col min="3320" max="3320" width="11" style="53" customWidth="1"/>
    <col min="3321" max="3566" width="9" style="53"/>
    <col min="3567" max="3567" width="5.5" style="53" customWidth="1"/>
    <col min="3568" max="3568" width="44.125" style="53" customWidth="1"/>
    <col min="3569" max="3569" width="15.75" style="53" customWidth="1"/>
    <col min="3570" max="3570" width="15.875" style="53" customWidth="1"/>
    <col min="3571" max="3571" width="13.875" style="53" customWidth="1"/>
    <col min="3572" max="3572" width="9" style="53" hidden="1" customWidth="1"/>
    <col min="3573" max="3573" width="13.25" style="53" hidden="1" customWidth="1"/>
    <col min="3574" max="3574" width="12" style="53" hidden="1" customWidth="1"/>
    <col min="3575" max="3575" width="9" style="53"/>
    <col min="3576" max="3576" width="11" style="53" customWidth="1"/>
    <col min="3577" max="3822" width="9" style="53"/>
    <col min="3823" max="3823" width="5.5" style="53" customWidth="1"/>
    <col min="3824" max="3824" width="44.125" style="53" customWidth="1"/>
    <col min="3825" max="3825" width="15.75" style="53" customWidth="1"/>
    <col min="3826" max="3826" width="15.875" style="53" customWidth="1"/>
    <col min="3827" max="3827" width="13.875" style="53" customWidth="1"/>
    <col min="3828" max="3828" width="9" style="53" hidden="1" customWidth="1"/>
    <col min="3829" max="3829" width="13.25" style="53" hidden="1" customWidth="1"/>
    <col min="3830" max="3830" width="12" style="53" hidden="1" customWidth="1"/>
    <col min="3831" max="3831" width="9" style="53"/>
    <col min="3832" max="3832" width="11" style="53" customWidth="1"/>
    <col min="3833" max="4078" width="9" style="53"/>
    <col min="4079" max="4079" width="5.5" style="53" customWidth="1"/>
    <col min="4080" max="4080" width="44.125" style="53" customWidth="1"/>
    <col min="4081" max="4081" width="15.75" style="53" customWidth="1"/>
    <col min="4082" max="4082" width="15.875" style="53" customWidth="1"/>
    <col min="4083" max="4083" width="13.875" style="53" customWidth="1"/>
    <col min="4084" max="4084" width="9" style="53" hidden="1" customWidth="1"/>
    <col min="4085" max="4085" width="13.25" style="53" hidden="1" customWidth="1"/>
    <col min="4086" max="4086" width="12" style="53" hidden="1" customWidth="1"/>
    <col min="4087" max="4087" width="9" style="53"/>
    <col min="4088" max="4088" width="11" style="53" customWidth="1"/>
    <col min="4089" max="4334" width="9" style="53"/>
    <col min="4335" max="4335" width="5.5" style="53" customWidth="1"/>
    <col min="4336" max="4336" width="44.125" style="53" customWidth="1"/>
    <col min="4337" max="4337" width="15.75" style="53" customWidth="1"/>
    <col min="4338" max="4338" width="15.875" style="53" customWidth="1"/>
    <col min="4339" max="4339" width="13.875" style="53" customWidth="1"/>
    <col min="4340" max="4340" width="9" style="53" hidden="1" customWidth="1"/>
    <col min="4341" max="4341" width="13.25" style="53" hidden="1" customWidth="1"/>
    <col min="4342" max="4342" width="12" style="53" hidden="1" customWidth="1"/>
    <col min="4343" max="4343" width="9" style="53"/>
    <col min="4344" max="4344" width="11" style="53" customWidth="1"/>
    <col min="4345" max="4590" width="9" style="53"/>
    <col min="4591" max="4591" width="5.5" style="53" customWidth="1"/>
    <col min="4592" max="4592" width="44.125" style="53" customWidth="1"/>
    <col min="4593" max="4593" width="15.75" style="53" customWidth="1"/>
    <col min="4594" max="4594" width="15.875" style="53" customWidth="1"/>
    <col min="4595" max="4595" width="13.875" style="53" customWidth="1"/>
    <col min="4596" max="4596" width="9" style="53" hidden="1" customWidth="1"/>
    <col min="4597" max="4597" width="13.25" style="53" hidden="1" customWidth="1"/>
    <col min="4598" max="4598" width="12" style="53" hidden="1" customWidth="1"/>
    <col min="4599" max="4599" width="9" style="53"/>
    <col min="4600" max="4600" width="11" style="53" customWidth="1"/>
    <col min="4601" max="4846" width="9" style="53"/>
    <col min="4847" max="4847" width="5.5" style="53" customWidth="1"/>
    <col min="4848" max="4848" width="44.125" style="53" customWidth="1"/>
    <col min="4849" max="4849" width="15.75" style="53" customWidth="1"/>
    <col min="4850" max="4850" width="15.875" style="53" customWidth="1"/>
    <col min="4851" max="4851" width="13.875" style="53" customWidth="1"/>
    <col min="4852" max="4852" width="9" style="53" hidden="1" customWidth="1"/>
    <col min="4853" max="4853" width="13.25" style="53" hidden="1" customWidth="1"/>
    <col min="4854" max="4854" width="12" style="53" hidden="1" customWidth="1"/>
    <col min="4855" max="4855" width="9" style="53"/>
    <col min="4856" max="4856" width="11" style="53" customWidth="1"/>
    <col min="4857" max="5102" width="9" style="53"/>
    <col min="5103" max="5103" width="5.5" style="53" customWidth="1"/>
    <col min="5104" max="5104" width="44.125" style="53" customWidth="1"/>
    <col min="5105" max="5105" width="15.75" style="53" customWidth="1"/>
    <col min="5106" max="5106" width="15.875" style="53" customWidth="1"/>
    <col min="5107" max="5107" width="13.875" style="53" customWidth="1"/>
    <col min="5108" max="5108" width="9" style="53" hidden="1" customWidth="1"/>
    <col min="5109" max="5109" width="13.25" style="53" hidden="1" customWidth="1"/>
    <col min="5110" max="5110" width="12" style="53" hidden="1" customWidth="1"/>
    <col min="5111" max="5111" width="9" style="53"/>
    <col min="5112" max="5112" width="11" style="53" customWidth="1"/>
    <col min="5113" max="5358" width="9" style="53"/>
    <col min="5359" max="5359" width="5.5" style="53" customWidth="1"/>
    <col min="5360" max="5360" width="44.125" style="53" customWidth="1"/>
    <col min="5361" max="5361" width="15.75" style="53" customWidth="1"/>
    <col min="5362" max="5362" width="15.875" style="53" customWidth="1"/>
    <col min="5363" max="5363" width="13.875" style="53" customWidth="1"/>
    <col min="5364" max="5364" width="9" style="53" hidden="1" customWidth="1"/>
    <col min="5365" max="5365" width="13.25" style="53" hidden="1" customWidth="1"/>
    <col min="5366" max="5366" width="12" style="53" hidden="1" customWidth="1"/>
    <col min="5367" max="5367" width="9" style="53"/>
    <col min="5368" max="5368" width="11" style="53" customWidth="1"/>
    <col min="5369" max="5614" width="9" style="53"/>
    <col min="5615" max="5615" width="5.5" style="53" customWidth="1"/>
    <col min="5616" max="5616" width="44.125" style="53" customWidth="1"/>
    <col min="5617" max="5617" width="15.75" style="53" customWidth="1"/>
    <col min="5618" max="5618" width="15.875" style="53" customWidth="1"/>
    <col min="5619" max="5619" width="13.875" style="53" customWidth="1"/>
    <col min="5620" max="5620" width="9" style="53" hidden="1" customWidth="1"/>
    <col min="5621" max="5621" width="13.25" style="53" hidden="1" customWidth="1"/>
    <col min="5622" max="5622" width="12" style="53" hidden="1" customWidth="1"/>
    <col min="5623" max="5623" width="9" style="53"/>
    <col min="5624" max="5624" width="11" style="53" customWidth="1"/>
    <col min="5625" max="5870" width="9" style="53"/>
    <col min="5871" max="5871" width="5.5" style="53" customWidth="1"/>
    <col min="5872" max="5872" width="44.125" style="53" customWidth="1"/>
    <col min="5873" max="5873" width="15.75" style="53" customWidth="1"/>
    <col min="5874" max="5874" width="15.875" style="53" customWidth="1"/>
    <col min="5875" max="5875" width="13.875" style="53" customWidth="1"/>
    <col min="5876" max="5876" width="9" style="53" hidden="1" customWidth="1"/>
    <col min="5877" max="5877" width="13.25" style="53" hidden="1" customWidth="1"/>
    <col min="5878" max="5878" width="12" style="53" hidden="1" customWidth="1"/>
    <col min="5879" max="5879" width="9" style="53"/>
    <col min="5880" max="5880" width="11" style="53" customWidth="1"/>
    <col min="5881" max="6126" width="9" style="53"/>
    <col min="6127" max="6127" width="5.5" style="53" customWidth="1"/>
    <col min="6128" max="6128" width="44.125" style="53" customWidth="1"/>
    <col min="6129" max="6129" width="15.75" style="53" customWidth="1"/>
    <col min="6130" max="6130" width="15.875" style="53" customWidth="1"/>
    <col min="6131" max="6131" width="13.875" style="53" customWidth="1"/>
    <col min="6132" max="6132" width="9" style="53" hidden="1" customWidth="1"/>
    <col min="6133" max="6133" width="13.25" style="53" hidden="1" customWidth="1"/>
    <col min="6134" max="6134" width="12" style="53" hidden="1" customWidth="1"/>
    <col min="6135" max="6135" width="9" style="53"/>
    <col min="6136" max="6136" width="11" style="53" customWidth="1"/>
    <col min="6137" max="6382" width="9" style="53"/>
    <col min="6383" max="6383" width="5.5" style="53" customWidth="1"/>
    <col min="6384" max="6384" width="44.125" style="53" customWidth="1"/>
    <col min="6385" max="6385" width="15.75" style="53" customWidth="1"/>
    <col min="6386" max="6386" width="15.875" style="53" customWidth="1"/>
    <col min="6387" max="6387" width="13.875" style="53" customWidth="1"/>
    <col min="6388" max="6388" width="9" style="53" hidden="1" customWidth="1"/>
    <col min="6389" max="6389" width="13.25" style="53" hidden="1" customWidth="1"/>
    <col min="6390" max="6390" width="12" style="53" hidden="1" customWidth="1"/>
    <col min="6391" max="6391" width="9" style="53"/>
    <col min="6392" max="6392" width="11" style="53" customWidth="1"/>
    <col min="6393" max="6638" width="9" style="53"/>
    <col min="6639" max="6639" width="5.5" style="53" customWidth="1"/>
    <col min="6640" max="6640" width="44.125" style="53" customWidth="1"/>
    <col min="6641" max="6641" width="15.75" style="53" customWidth="1"/>
    <col min="6642" max="6642" width="15.875" style="53" customWidth="1"/>
    <col min="6643" max="6643" width="13.875" style="53" customWidth="1"/>
    <col min="6644" max="6644" width="9" style="53" hidden="1" customWidth="1"/>
    <col min="6645" max="6645" width="13.25" style="53" hidden="1" customWidth="1"/>
    <col min="6646" max="6646" width="12" style="53" hidden="1" customWidth="1"/>
    <col min="6647" max="6647" width="9" style="53"/>
    <col min="6648" max="6648" width="11" style="53" customWidth="1"/>
    <col min="6649" max="6894" width="9" style="53"/>
    <col min="6895" max="6895" width="5.5" style="53" customWidth="1"/>
    <col min="6896" max="6896" width="44.125" style="53" customWidth="1"/>
    <col min="6897" max="6897" width="15.75" style="53" customWidth="1"/>
    <col min="6898" max="6898" width="15.875" style="53" customWidth="1"/>
    <col min="6899" max="6899" width="13.875" style="53" customWidth="1"/>
    <col min="6900" max="6900" width="9" style="53" hidden="1" customWidth="1"/>
    <col min="6901" max="6901" width="13.25" style="53" hidden="1" customWidth="1"/>
    <col min="6902" max="6902" width="12" style="53" hidden="1" customWidth="1"/>
    <col min="6903" max="6903" width="9" style="53"/>
    <col min="6904" max="6904" width="11" style="53" customWidth="1"/>
    <col min="6905" max="7150" width="9" style="53"/>
    <col min="7151" max="7151" width="5.5" style="53" customWidth="1"/>
    <col min="7152" max="7152" width="44.125" style="53" customWidth="1"/>
    <col min="7153" max="7153" width="15.75" style="53" customWidth="1"/>
    <col min="7154" max="7154" width="15.875" style="53" customWidth="1"/>
    <col min="7155" max="7155" width="13.875" style="53" customWidth="1"/>
    <col min="7156" max="7156" width="9" style="53" hidden="1" customWidth="1"/>
    <col min="7157" max="7157" width="13.25" style="53" hidden="1" customWidth="1"/>
    <col min="7158" max="7158" width="12" style="53" hidden="1" customWidth="1"/>
    <col min="7159" max="7159" width="9" style="53"/>
    <col min="7160" max="7160" width="11" style="53" customWidth="1"/>
    <col min="7161" max="7406" width="9" style="53"/>
    <col min="7407" max="7407" width="5.5" style="53" customWidth="1"/>
    <col min="7408" max="7408" width="44.125" style="53" customWidth="1"/>
    <col min="7409" max="7409" width="15.75" style="53" customWidth="1"/>
    <col min="7410" max="7410" width="15.875" style="53" customWidth="1"/>
    <col min="7411" max="7411" width="13.875" style="53" customWidth="1"/>
    <col min="7412" max="7412" width="9" style="53" hidden="1" customWidth="1"/>
    <col min="7413" max="7413" width="13.25" style="53" hidden="1" customWidth="1"/>
    <col min="7414" max="7414" width="12" style="53" hidden="1" customWidth="1"/>
    <col min="7415" max="7415" width="9" style="53"/>
    <col min="7416" max="7416" width="11" style="53" customWidth="1"/>
    <col min="7417" max="7662" width="9" style="53"/>
    <col min="7663" max="7663" width="5.5" style="53" customWidth="1"/>
    <col min="7664" max="7664" width="44.125" style="53" customWidth="1"/>
    <col min="7665" max="7665" width="15.75" style="53" customWidth="1"/>
    <col min="7666" max="7666" width="15.875" style="53" customWidth="1"/>
    <col min="7667" max="7667" width="13.875" style="53" customWidth="1"/>
    <col min="7668" max="7668" width="9" style="53" hidden="1" customWidth="1"/>
    <col min="7669" max="7669" width="13.25" style="53" hidden="1" customWidth="1"/>
    <col min="7670" max="7670" width="12" style="53" hidden="1" customWidth="1"/>
    <col min="7671" max="7671" width="9" style="53"/>
    <col min="7672" max="7672" width="11" style="53" customWidth="1"/>
    <col min="7673" max="7918" width="9" style="53"/>
    <col min="7919" max="7919" width="5.5" style="53" customWidth="1"/>
    <col min="7920" max="7920" width="44.125" style="53" customWidth="1"/>
    <col min="7921" max="7921" width="15.75" style="53" customWidth="1"/>
    <col min="7922" max="7922" width="15.875" style="53" customWidth="1"/>
    <col min="7923" max="7923" width="13.875" style="53" customWidth="1"/>
    <col min="7924" max="7924" width="9" style="53" hidden="1" customWidth="1"/>
    <col min="7925" max="7925" width="13.25" style="53" hidden="1" customWidth="1"/>
    <col min="7926" max="7926" width="12" style="53" hidden="1" customWidth="1"/>
    <col min="7927" max="7927" width="9" style="53"/>
    <col min="7928" max="7928" width="11" style="53" customWidth="1"/>
    <col min="7929" max="8174" width="9" style="53"/>
    <col min="8175" max="8175" width="5.5" style="53" customWidth="1"/>
    <col min="8176" max="8176" width="44.125" style="53" customWidth="1"/>
    <col min="8177" max="8177" width="15.75" style="53" customWidth="1"/>
    <col min="8178" max="8178" width="15.875" style="53" customWidth="1"/>
    <col min="8179" max="8179" width="13.875" style="53" customWidth="1"/>
    <col min="8180" max="8180" width="9" style="53" hidden="1" customWidth="1"/>
    <col min="8181" max="8181" width="13.25" style="53" hidden="1" customWidth="1"/>
    <col min="8182" max="8182" width="12" style="53" hidden="1" customWidth="1"/>
    <col min="8183" max="8183" width="9" style="53"/>
    <col min="8184" max="8184" width="11" style="53" customWidth="1"/>
    <col min="8185" max="8430" width="9" style="53"/>
    <col min="8431" max="8431" width="5.5" style="53" customWidth="1"/>
    <col min="8432" max="8432" width="44.125" style="53" customWidth="1"/>
    <col min="8433" max="8433" width="15.75" style="53" customWidth="1"/>
    <col min="8434" max="8434" width="15.875" style="53" customWidth="1"/>
    <col min="8435" max="8435" width="13.875" style="53" customWidth="1"/>
    <col min="8436" max="8436" width="9" style="53" hidden="1" customWidth="1"/>
    <col min="8437" max="8437" width="13.25" style="53" hidden="1" customWidth="1"/>
    <col min="8438" max="8438" width="12" style="53" hidden="1" customWidth="1"/>
    <col min="8439" max="8439" width="9" style="53"/>
    <col min="8440" max="8440" width="11" style="53" customWidth="1"/>
    <col min="8441" max="8686" width="9" style="53"/>
    <col min="8687" max="8687" width="5.5" style="53" customWidth="1"/>
    <col min="8688" max="8688" width="44.125" style="53" customWidth="1"/>
    <col min="8689" max="8689" width="15.75" style="53" customWidth="1"/>
    <col min="8690" max="8690" width="15.875" style="53" customWidth="1"/>
    <col min="8691" max="8691" width="13.875" style="53" customWidth="1"/>
    <col min="8692" max="8692" width="9" style="53" hidden="1" customWidth="1"/>
    <col min="8693" max="8693" width="13.25" style="53" hidden="1" customWidth="1"/>
    <col min="8694" max="8694" width="12" style="53" hidden="1" customWidth="1"/>
    <col min="8695" max="8695" width="9" style="53"/>
    <col min="8696" max="8696" width="11" style="53" customWidth="1"/>
    <col min="8697" max="8942" width="9" style="53"/>
    <col min="8943" max="8943" width="5.5" style="53" customWidth="1"/>
    <col min="8944" max="8944" width="44.125" style="53" customWidth="1"/>
    <col min="8945" max="8945" width="15.75" style="53" customWidth="1"/>
    <col min="8946" max="8946" width="15.875" style="53" customWidth="1"/>
    <col min="8947" max="8947" width="13.875" style="53" customWidth="1"/>
    <col min="8948" max="8948" width="9" style="53" hidden="1" customWidth="1"/>
    <col min="8949" max="8949" width="13.25" style="53" hidden="1" customWidth="1"/>
    <col min="8950" max="8950" width="12" style="53" hidden="1" customWidth="1"/>
    <col min="8951" max="8951" width="9" style="53"/>
    <col min="8952" max="8952" width="11" style="53" customWidth="1"/>
    <col min="8953" max="9198" width="9" style="53"/>
    <col min="9199" max="9199" width="5.5" style="53" customWidth="1"/>
    <col min="9200" max="9200" width="44.125" style="53" customWidth="1"/>
    <col min="9201" max="9201" width="15.75" style="53" customWidth="1"/>
    <col min="9202" max="9202" width="15.875" style="53" customWidth="1"/>
    <col min="9203" max="9203" width="13.875" style="53" customWidth="1"/>
    <col min="9204" max="9204" width="9" style="53" hidden="1" customWidth="1"/>
    <col min="9205" max="9205" width="13.25" style="53" hidden="1" customWidth="1"/>
    <col min="9206" max="9206" width="12" style="53" hidden="1" customWidth="1"/>
    <col min="9207" max="9207" width="9" style="53"/>
    <col min="9208" max="9208" width="11" style="53" customWidth="1"/>
    <col min="9209" max="9454" width="9" style="53"/>
    <col min="9455" max="9455" width="5.5" style="53" customWidth="1"/>
    <col min="9456" max="9456" width="44.125" style="53" customWidth="1"/>
    <col min="9457" max="9457" width="15.75" style="53" customWidth="1"/>
    <col min="9458" max="9458" width="15.875" style="53" customWidth="1"/>
    <col min="9459" max="9459" width="13.875" style="53" customWidth="1"/>
    <col min="9460" max="9460" width="9" style="53" hidden="1" customWidth="1"/>
    <col min="9461" max="9461" width="13.25" style="53" hidden="1" customWidth="1"/>
    <col min="9462" max="9462" width="12" style="53" hidden="1" customWidth="1"/>
    <col min="9463" max="9463" width="9" style="53"/>
    <col min="9464" max="9464" width="11" style="53" customWidth="1"/>
    <col min="9465" max="9710" width="9" style="53"/>
    <col min="9711" max="9711" width="5.5" style="53" customWidth="1"/>
    <col min="9712" max="9712" width="44.125" style="53" customWidth="1"/>
    <col min="9713" max="9713" width="15.75" style="53" customWidth="1"/>
    <col min="9714" max="9714" width="15.875" style="53" customWidth="1"/>
    <col min="9715" max="9715" width="13.875" style="53" customWidth="1"/>
    <col min="9716" max="9716" width="9" style="53" hidden="1" customWidth="1"/>
    <col min="9717" max="9717" width="13.25" style="53" hidden="1" customWidth="1"/>
    <col min="9718" max="9718" width="12" style="53" hidden="1" customWidth="1"/>
    <col min="9719" max="9719" width="9" style="53"/>
    <col min="9720" max="9720" width="11" style="53" customWidth="1"/>
    <col min="9721" max="9966" width="9" style="53"/>
    <col min="9967" max="9967" width="5.5" style="53" customWidth="1"/>
    <col min="9968" max="9968" width="44.125" style="53" customWidth="1"/>
    <col min="9969" max="9969" width="15.75" style="53" customWidth="1"/>
    <col min="9970" max="9970" width="15.875" style="53" customWidth="1"/>
    <col min="9971" max="9971" width="13.875" style="53" customWidth="1"/>
    <col min="9972" max="9972" width="9" style="53" hidden="1" customWidth="1"/>
    <col min="9973" max="9973" width="13.25" style="53" hidden="1" customWidth="1"/>
    <col min="9974" max="9974" width="12" style="53" hidden="1" customWidth="1"/>
    <col min="9975" max="9975" width="9" style="53"/>
    <col min="9976" max="9976" width="11" style="53" customWidth="1"/>
    <col min="9977" max="10222" width="9" style="53"/>
    <col min="10223" max="10223" width="5.5" style="53" customWidth="1"/>
    <col min="10224" max="10224" width="44.125" style="53" customWidth="1"/>
    <col min="10225" max="10225" width="15.75" style="53" customWidth="1"/>
    <col min="10226" max="10226" width="15.875" style="53" customWidth="1"/>
    <col min="10227" max="10227" width="13.875" style="53" customWidth="1"/>
    <col min="10228" max="10228" width="9" style="53" hidden="1" customWidth="1"/>
    <col min="10229" max="10229" width="13.25" style="53" hidden="1" customWidth="1"/>
    <col min="10230" max="10230" width="12" style="53" hidden="1" customWidth="1"/>
    <col min="10231" max="10231" width="9" style="53"/>
    <col min="10232" max="10232" width="11" style="53" customWidth="1"/>
    <col min="10233" max="10478" width="9" style="53"/>
    <col min="10479" max="10479" width="5.5" style="53" customWidth="1"/>
    <col min="10480" max="10480" width="44.125" style="53" customWidth="1"/>
    <col min="10481" max="10481" width="15.75" style="53" customWidth="1"/>
    <col min="10482" max="10482" width="15.875" style="53" customWidth="1"/>
    <col min="10483" max="10483" width="13.875" style="53" customWidth="1"/>
    <col min="10484" max="10484" width="9" style="53" hidden="1" customWidth="1"/>
    <col min="10485" max="10485" width="13.25" style="53" hidden="1" customWidth="1"/>
    <col min="10486" max="10486" width="12" style="53" hidden="1" customWidth="1"/>
    <col min="10487" max="10487" width="9" style="53"/>
    <col min="10488" max="10488" width="11" style="53" customWidth="1"/>
    <col min="10489" max="10734" width="9" style="53"/>
    <col min="10735" max="10735" width="5.5" style="53" customWidth="1"/>
    <col min="10736" max="10736" width="44.125" style="53" customWidth="1"/>
    <col min="10737" max="10737" width="15.75" style="53" customWidth="1"/>
    <col min="10738" max="10738" width="15.875" style="53" customWidth="1"/>
    <col min="10739" max="10739" width="13.875" style="53" customWidth="1"/>
    <col min="10740" max="10740" width="9" style="53" hidden="1" customWidth="1"/>
    <col min="10741" max="10741" width="13.25" style="53" hidden="1" customWidth="1"/>
    <col min="10742" max="10742" width="12" style="53" hidden="1" customWidth="1"/>
    <col min="10743" max="10743" width="9" style="53"/>
    <col min="10744" max="10744" width="11" style="53" customWidth="1"/>
    <col min="10745" max="10990" width="9" style="53"/>
    <col min="10991" max="10991" width="5.5" style="53" customWidth="1"/>
    <col min="10992" max="10992" width="44.125" style="53" customWidth="1"/>
    <col min="10993" max="10993" width="15.75" style="53" customWidth="1"/>
    <col min="10994" max="10994" width="15.875" style="53" customWidth="1"/>
    <col min="10995" max="10995" width="13.875" style="53" customWidth="1"/>
    <col min="10996" max="10996" width="9" style="53" hidden="1" customWidth="1"/>
    <col min="10997" max="10997" width="13.25" style="53" hidden="1" customWidth="1"/>
    <col min="10998" max="10998" width="12" style="53" hidden="1" customWidth="1"/>
    <col min="10999" max="10999" width="9" style="53"/>
    <col min="11000" max="11000" width="11" style="53" customWidth="1"/>
    <col min="11001" max="11246" width="9" style="53"/>
    <col min="11247" max="11247" width="5.5" style="53" customWidth="1"/>
    <col min="11248" max="11248" width="44.125" style="53" customWidth="1"/>
    <col min="11249" max="11249" width="15.75" style="53" customWidth="1"/>
    <col min="11250" max="11250" width="15.875" style="53" customWidth="1"/>
    <col min="11251" max="11251" width="13.875" style="53" customWidth="1"/>
    <col min="11252" max="11252" width="9" style="53" hidden="1" customWidth="1"/>
    <col min="11253" max="11253" width="13.25" style="53" hidden="1" customWidth="1"/>
    <col min="11254" max="11254" width="12" style="53" hidden="1" customWidth="1"/>
    <col min="11255" max="11255" width="9" style="53"/>
    <col min="11256" max="11256" width="11" style="53" customWidth="1"/>
    <col min="11257" max="11502" width="9" style="53"/>
    <col min="11503" max="11503" width="5.5" style="53" customWidth="1"/>
    <col min="11504" max="11504" width="44.125" style="53" customWidth="1"/>
    <col min="11505" max="11505" width="15.75" style="53" customWidth="1"/>
    <col min="11506" max="11506" width="15.875" style="53" customWidth="1"/>
    <col min="11507" max="11507" width="13.875" style="53" customWidth="1"/>
    <col min="11508" max="11508" width="9" style="53" hidden="1" customWidth="1"/>
    <col min="11509" max="11509" width="13.25" style="53" hidden="1" customWidth="1"/>
    <col min="11510" max="11510" width="12" style="53" hidden="1" customWidth="1"/>
    <col min="11511" max="11511" width="9" style="53"/>
    <col min="11512" max="11512" width="11" style="53" customWidth="1"/>
    <col min="11513" max="11758" width="9" style="53"/>
    <col min="11759" max="11759" width="5.5" style="53" customWidth="1"/>
    <col min="11760" max="11760" width="44.125" style="53" customWidth="1"/>
    <col min="11761" max="11761" width="15.75" style="53" customWidth="1"/>
    <col min="11762" max="11762" width="15.875" style="53" customWidth="1"/>
    <col min="11763" max="11763" width="13.875" style="53" customWidth="1"/>
    <col min="11764" max="11764" width="9" style="53" hidden="1" customWidth="1"/>
    <col min="11765" max="11765" width="13.25" style="53" hidden="1" customWidth="1"/>
    <col min="11766" max="11766" width="12" style="53" hidden="1" customWidth="1"/>
    <col min="11767" max="11767" width="9" style="53"/>
    <col min="11768" max="11768" width="11" style="53" customWidth="1"/>
    <col min="11769" max="12014" width="9" style="53"/>
    <col min="12015" max="12015" width="5.5" style="53" customWidth="1"/>
    <col min="12016" max="12016" width="44.125" style="53" customWidth="1"/>
    <col min="12017" max="12017" width="15.75" style="53" customWidth="1"/>
    <col min="12018" max="12018" width="15.875" style="53" customWidth="1"/>
    <col min="12019" max="12019" width="13.875" style="53" customWidth="1"/>
    <col min="12020" max="12020" width="9" style="53" hidden="1" customWidth="1"/>
    <col min="12021" max="12021" width="13.25" style="53" hidden="1" customWidth="1"/>
    <col min="12022" max="12022" width="12" style="53" hidden="1" customWidth="1"/>
    <col min="12023" max="12023" width="9" style="53"/>
    <col min="12024" max="12024" width="11" style="53" customWidth="1"/>
    <col min="12025" max="12270" width="9" style="53"/>
    <col min="12271" max="12271" width="5.5" style="53" customWidth="1"/>
    <col min="12272" max="12272" width="44.125" style="53" customWidth="1"/>
    <col min="12273" max="12273" width="15.75" style="53" customWidth="1"/>
    <col min="12274" max="12274" width="15.875" style="53" customWidth="1"/>
    <col min="12275" max="12275" width="13.875" style="53" customWidth="1"/>
    <col min="12276" max="12276" width="9" style="53" hidden="1" customWidth="1"/>
    <col min="12277" max="12277" width="13.25" style="53" hidden="1" customWidth="1"/>
    <col min="12278" max="12278" width="12" style="53" hidden="1" customWidth="1"/>
    <col min="12279" max="12279" width="9" style="53"/>
    <col min="12280" max="12280" width="11" style="53" customWidth="1"/>
    <col min="12281" max="12526" width="9" style="53"/>
    <col min="12527" max="12527" width="5.5" style="53" customWidth="1"/>
    <col min="12528" max="12528" width="44.125" style="53" customWidth="1"/>
    <col min="12529" max="12529" width="15.75" style="53" customWidth="1"/>
    <col min="12530" max="12530" width="15.875" style="53" customWidth="1"/>
    <col min="12531" max="12531" width="13.875" style="53" customWidth="1"/>
    <col min="12532" max="12532" width="9" style="53" hidden="1" customWidth="1"/>
    <col min="12533" max="12533" width="13.25" style="53" hidden="1" customWidth="1"/>
    <col min="12534" max="12534" width="12" style="53" hidden="1" customWidth="1"/>
    <col min="12535" max="12535" width="9" style="53"/>
    <col min="12536" max="12536" width="11" style="53" customWidth="1"/>
    <col min="12537" max="12782" width="9" style="53"/>
    <col min="12783" max="12783" width="5.5" style="53" customWidth="1"/>
    <col min="12784" max="12784" width="44.125" style="53" customWidth="1"/>
    <col min="12785" max="12785" width="15.75" style="53" customWidth="1"/>
    <col min="12786" max="12786" width="15.875" style="53" customWidth="1"/>
    <col min="12787" max="12787" width="13.875" style="53" customWidth="1"/>
    <col min="12788" max="12788" width="9" style="53" hidden="1" customWidth="1"/>
    <col min="12789" max="12789" width="13.25" style="53" hidden="1" customWidth="1"/>
    <col min="12790" max="12790" width="12" style="53" hidden="1" customWidth="1"/>
    <col min="12791" max="12791" width="9" style="53"/>
    <col min="12792" max="12792" width="11" style="53" customWidth="1"/>
    <col min="12793" max="13038" width="9" style="53"/>
    <col min="13039" max="13039" width="5.5" style="53" customWidth="1"/>
    <col min="13040" max="13040" width="44.125" style="53" customWidth="1"/>
    <col min="13041" max="13041" width="15.75" style="53" customWidth="1"/>
    <col min="13042" max="13042" width="15.875" style="53" customWidth="1"/>
    <col min="13043" max="13043" width="13.875" style="53" customWidth="1"/>
    <col min="13044" max="13044" width="9" style="53" hidden="1" customWidth="1"/>
    <col min="13045" max="13045" width="13.25" style="53" hidden="1" customWidth="1"/>
    <col min="13046" max="13046" width="12" style="53" hidden="1" customWidth="1"/>
    <col min="13047" max="13047" width="9" style="53"/>
    <col min="13048" max="13048" width="11" style="53" customWidth="1"/>
    <col min="13049" max="13294" width="9" style="53"/>
    <col min="13295" max="13295" width="5.5" style="53" customWidth="1"/>
    <col min="13296" max="13296" width="44.125" style="53" customWidth="1"/>
    <col min="13297" max="13297" width="15.75" style="53" customWidth="1"/>
    <col min="13298" max="13298" width="15.875" style="53" customWidth="1"/>
    <col min="13299" max="13299" width="13.875" style="53" customWidth="1"/>
    <col min="13300" max="13300" width="9" style="53" hidden="1" customWidth="1"/>
    <col min="13301" max="13301" width="13.25" style="53" hidden="1" customWidth="1"/>
    <col min="13302" max="13302" width="12" style="53" hidden="1" customWidth="1"/>
    <col min="13303" max="13303" width="9" style="53"/>
    <col min="13304" max="13304" width="11" style="53" customWidth="1"/>
    <col min="13305" max="13550" width="9" style="53"/>
    <col min="13551" max="13551" width="5.5" style="53" customWidth="1"/>
    <col min="13552" max="13552" width="44.125" style="53" customWidth="1"/>
    <col min="13553" max="13553" width="15.75" style="53" customWidth="1"/>
    <col min="13554" max="13554" width="15.875" style="53" customWidth="1"/>
    <col min="13555" max="13555" width="13.875" style="53" customWidth="1"/>
    <col min="13556" max="13556" width="9" style="53" hidden="1" customWidth="1"/>
    <col min="13557" max="13557" width="13.25" style="53" hidden="1" customWidth="1"/>
    <col min="13558" max="13558" width="12" style="53" hidden="1" customWidth="1"/>
    <col min="13559" max="13559" width="9" style="53"/>
    <col min="13560" max="13560" width="11" style="53" customWidth="1"/>
    <col min="13561" max="13806" width="9" style="53"/>
    <col min="13807" max="13807" width="5.5" style="53" customWidth="1"/>
    <col min="13808" max="13808" width="44.125" style="53" customWidth="1"/>
    <col min="13809" max="13809" width="15.75" style="53" customWidth="1"/>
    <col min="13810" max="13810" width="15.875" style="53" customWidth="1"/>
    <col min="13811" max="13811" width="13.875" style="53" customWidth="1"/>
    <col min="13812" max="13812" width="9" style="53" hidden="1" customWidth="1"/>
    <col min="13813" max="13813" width="13.25" style="53" hidden="1" customWidth="1"/>
    <col min="13814" max="13814" width="12" style="53" hidden="1" customWidth="1"/>
    <col min="13815" max="13815" width="9" style="53"/>
    <col min="13816" max="13816" width="11" style="53" customWidth="1"/>
    <col min="13817" max="14062" width="9" style="53"/>
    <col min="14063" max="14063" width="5.5" style="53" customWidth="1"/>
    <col min="14064" max="14064" width="44.125" style="53" customWidth="1"/>
    <col min="14065" max="14065" width="15.75" style="53" customWidth="1"/>
    <col min="14066" max="14066" width="15.875" style="53" customWidth="1"/>
    <col min="14067" max="14067" width="13.875" style="53" customWidth="1"/>
    <col min="14068" max="14068" width="9" style="53" hidden="1" customWidth="1"/>
    <col min="14069" max="14069" width="13.25" style="53" hidden="1" customWidth="1"/>
    <col min="14070" max="14070" width="12" style="53" hidden="1" customWidth="1"/>
    <col min="14071" max="14071" width="9" style="53"/>
    <col min="14072" max="14072" width="11" style="53" customWidth="1"/>
    <col min="14073" max="14318" width="9" style="53"/>
    <col min="14319" max="14319" width="5.5" style="53" customWidth="1"/>
    <col min="14320" max="14320" width="44.125" style="53" customWidth="1"/>
    <col min="14321" max="14321" width="15.75" style="53" customWidth="1"/>
    <col min="14322" max="14322" width="15.875" style="53" customWidth="1"/>
    <col min="14323" max="14323" width="13.875" style="53" customWidth="1"/>
    <col min="14324" max="14324" width="9" style="53" hidden="1" customWidth="1"/>
    <col min="14325" max="14325" width="13.25" style="53" hidden="1" customWidth="1"/>
    <col min="14326" max="14326" width="12" style="53" hidden="1" customWidth="1"/>
    <col min="14327" max="14327" width="9" style="53"/>
    <col min="14328" max="14328" width="11" style="53" customWidth="1"/>
    <col min="14329" max="14574" width="9" style="53"/>
    <col min="14575" max="14575" width="5.5" style="53" customWidth="1"/>
    <col min="14576" max="14576" width="44.125" style="53" customWidth="1"/>
    <col min="14577" max="14577" width="15.75" style="53" customWidth="1"/>
    <col min="14578" max="14578" width="15.875" style="53" customWidth="1"/>
    <col min="14579" max="14579" width="13.875" style="53" customWidth="1"/>
    <col min="14580" max="14580" width="9" style="53" hidden="1" customWidth="1"/>
    <col min="14581" max="14581" width="13.25" style="53" hidden="1" customWidth="1"/>
    <col min="14582" max="14582" width="12" style="53" hidden="1" customWidth="1"/>
    <col min="14583" max="14583" width="9" style="53"/>
    <col min="14584" max="14584" width="11" style="53" customWidth="1"/>
    <col min="14585" max="14830" width="9" style="53"/>
    <col min="14831" max="14831" width="5.5" style="53" customWidth="1"/>
    <col min="14832" max="14832" width="44.125" style="53" customWidth="1"/>
    <col min="14833" max="14833" width="15.75" style="53" customWidth="1"/>
    <col min="14834" max="14834" width="15.875" style="53" customWidth="1"/>
    <col min="14835" max="14835" width="13.875" style="53" customWidth="1"/>
    <col min="14836" max="14836" width="9" style="53" hidden="1" customWidth="1"/>
    <col min="14837" max="14837" width="13.25" style="53" hidden="1" customWidth="1"/>
    <col min="14838" max="14838" width="12" style="53" hidden="1" customWidth="1"/>
    <col min="14839" max="14839" width="9" style="53"/>
    <col min="14840" max="14840" width="11" style="53" customWidth="1"/>
    <col min="14841" max="15086" width="9" style="53"/>
    <col min="15087" max="15087" width="5.5" style="53" customWidth="1"/>
    <col min="15088" max="15088" width="44.125" style="53" customWidth="1"/>
    <col min="15089" max="15089" width="15.75" style="53" customWidth="1"/>
    <col min="15090" max="15090" width="15.875" style="53" customWidth="1"/>
    <col min="15091" max="15091" width="13.875" style="53" customWidth="1"/>
    <col min="15092" max="15092" width="9" style="53" hidden="1" customWidth="1"/>
    <col min="15093" max="15093" width="13.25" style="53" hidden="1" customWidth="1"/>
    <col min="15094" max="15094" width="12" style="53" hidden="1" customWidth="1"/>
    <col min="15095" max="15095" width="9" style="53"/>
    <col min="15096" max="15096" width="11" style="53" customWidth="1"/>
    <col min="15097" max="15342" width="9" style="53"/>
    <col min="15343" max="15343" width="5.5" style="53" customWidth="1"/>
    <col min="15344" max="15344" width="44.125" style="53" customWidth="1"/>
    <col min="15345" max="15345" width="15.75" style="53" customWidth="1"/>
    <col min="15346" max="15346" width="15.875" style="53" customWidth="1"/>
    <col min="15347" max="15347" width="13.875" style="53" customWidth="1"/>
    <col min="15348" max="15348" width="9" style="53" hidden="1" customWidth="1"/>
    <col min="15349" max="15349" width="13.25" style="53" hidden="1" customWidth="1"/>
    <col min="15350" max="15350" width="12" style="53" hidden="1" customWidth="1"/>
    <col min="15351" max="15351" width="9" style="53"/>
    <col min="15352" max="15352" width="11" style="53" customWidth="1"/>
    <col min="15353" max="15598" width="9" style="53"/>
    <col min="15599" max="15599" width="5.5" style="53" customWidth="1"/>
    <col min="15600" max="15600" width="44.125" style="53" customWidth="1"/>
    <col min="15601" max="15601" width="15.75" style="53" customWidth="1"/>
    <col min="15602" max="15602" width="15.875" style="53" customWidth="1"/>
    <col min="15603" max="15603" width="13.875" style="53" customWidth="1"/>
    <col min="15604" max="15604" width="9" style="53" hidden="1" customWidth="1"/>
    <col min="15605" max="15605" width="13.25" style="53" hidden="1" customWidth="1"/>
    <col min="15606" max="15606" width="12" style="53" hidden="1" customWidth="1"/>
    <col min="15607" max="15607" width="9" style="53"/>
    <col min="15608" max="15608" width="11" style="53" customWidth="1"/>
    <col min="15609" max="15854" width="9" style="53"/>
    <col min="15855" max="15855" width="5.5" style="53" customWidth="1"/>
    <col min="15856" max="15856" width="44.125" style="53" customWidth="1"/>
    <col min="15857" max="15857" width="15.75" style="53" customWidth="1"/>
    <col min="15858" max="15858" width="15.875" style="53" customWidth="1"/>
    <col min="15859" max="15859" width="13.875" style="53" customWidth="1"/>
    <col min="15860" max="15860" width="9" style="53" hidden="1" customWidth="1"/>
    <col min="15861" max="15861" width="13.25" style="53" hidden="1" customWidth="1"/>
    <col min="15862" max="15862" width="12" style="53" hidden="1" customWidth="1"/>
    <col min="15863" max="15863" width="9" style="53"/>
    <col min="15864" max="15864" width="11" style="53" customWidth="1"/>
    <col min="15865" max="16110" width="9" style="53"/>
    <col min="16111" max="16111" width="5.5" style="53" customWidth="1"/>
    <col min="16112" max="16112" width="44.125" style="53" customWidth="1"/>
    <col min="16113" max="16113" width="15.75" style="53" customWidth="1"/>
    <col min="16114" max="16114" width="15.875" style="53" customWidth="1"/>
    <col min="16115" max="16115" width="13.875" style="53" customWidth="1"/>
    <col min="16116" max="16116" width="9" style="53" hidden="1" customWidth="1"/>
    <col min="16117" max="16117" width="13.25" style="53" hidden="1" customWidth="1"/>
    <col min="16118" max="16118" width="12" style="53" hidden="1" customWidth="1"/>
    <col min="16119" max="16119" width="9" style="53"/>
    <col min="16120" max="16120" width="11" style="53" customWidth="1"/>
    <col min="16121" max="16384" width="9" style="53"/>
  </cols>
  <sheetData>
    <row r="1" s="102" customFormat="1" ht="34" customHeight="1" spans="2:7">
      <c r="B1" s="56" t="s">
        <v>36</v>
      </c>
      <c r="C1" s="56"/>
      <c r="D1" s="56"/>
      <c r="E1" s="56"/>
      <c r="F1" s="56"/>
      <c r="G1" s="56"/>
    </row>
    <row r="2" s="103" customFormat="1" ht="26" customHeight="1" spans="2:7">
      <c r="B2" s="57" t="s">
        <v>37</v>
      </c>
      <c r="C2" s="107"/>
      <c r="D2" s="107"/>
      <c r="E2" s="107"/>
      <c r="G2" s="59" t="s">
        <v>2</v>
      </c>
    </row>
    <row r="3" s="104" customFormat="1" ht="27" customHeight="1" spans="1:7">
      <c r="A3" s="108" t="s">
        <v>38</v>
      </c>
      <c r="B3" s="60" t="s">
        <v>3</v>
      </c>
      <c r="C3" s="61" t="s">
        <v>4</v>
      </c>
      <c r="D3" s="62" t="s">
        <v>5</v>
      </c>
      <c r="E3" s="63" t="s">
        <v>6</v>
      </c>
      <c r="F3" s="64"/>
      <c r="G3" s="61"/>
    </row>
    <row r="4" s="53" customFormat="1" ht="43" customHeight="1" spans="1:7">
      <c r="A4" s="109">
        <v>201</v>
      </c>
      <c r="B4" s="65"/>
      <c r="C4" s="66"/>
      <c r="D4" s="67"/>
      <c r="E4" s="68" t="s">
        <v>7</v>
      </c>
      <c r="F4" s="69" t="s">
        <v>8</v>
      </c>
      <c r="G4" s="70" t="s">
        <v>9</v>
      </c>
    </row>
    <row r="5" s="53" customFormat="1" ht="30" customHeight="1" spans="1:7">
      <c r="A5" s="109"/>
      <c r="B5" s="110" t="s">
        <v>39</v>
      </c>
      <c r="C5" s="94">
        <v>13480</v>
      </c>
      <c r="D5" s="111">
        <v>13063</v>
      </c>
      <c r="E5" s="94">
        <v>18905</v>
      </c>
      <c r="F5" s="112">
        <f t="shared" ref="F5:F37" si="0">E5/C5</f>
        <v>1.40244807121662</v>
      </c>
      <c r="G5" s="112">
        <f t="shared" ref="G5:G37" si="1">E5/D5</f>
        <v>1.44721733139401</v>
      </c>
    </row>
    <row r="6" s="53" customFormat="1" ht="18" customHeight="1" spans="1:7">
      <c r="A6" s="109">
        <v>204</v>
      </c>
      <c r="B6" s="110" t="s">
        <v>40</v>
      </c>
      <c r="C6" s="94"/>
      <c r="D6" s="111">
        <v>10</v>
      </c>
      <c r="E6" s="94"/>
      <c r="F6" s="112">
        <v>0</v>
      </c>
      <c r="G6" s="112">
        <f t="shared" si="1"/>
        <v>0</v>
      </c>
    </row>
    <row r="7" s="53" customFormat="1" ht="18" customHeight="1" spans="1:7">
      <c r="A7" s="109">
        <v>205</v>
      </c>
      <c r="B7" s="110" t="s">
        <v>41</v>
      </c>
      <c r="C7" s="94">
        <v>3951</v>
      </c>
      <c r="D7" s="111">
        <v>4409</v>
      </c>
      <c r="E7" s="94">
        <v>4665</v>
      </c>
      <c r="F7" s="112">
        <f t="shared" si="0"/>
        <v>1.18071374335611</v>
      </c>
      <c r="G7" s="112">
        <f t="shared" si="1"/>
        <v>1.05806305284645</v>
      </c>
    </row>
    <row r="8" s="53" customFormat="1" ht="18" customHeight="1" spans="1:7">
      <c r="A8" s="109">
        <v>206</v>
      </c>
      <c r="B8" s="110" t="s">
        <v>42</v>
      </c>
      <c r="C8" s="94">
        <v>19221</v>
      </c>
      <c r="D8" s="111">
        <v>21506</v>
      </c>
      <c r="E8" s="94">
        <v>27533</v>
      </c>
      <c r="F8" s="112">
        <f t="shared" si="0"/>
        <v>1.43244368139015</v>
      </c>
      <c r="G8" s="112">
        <f t="shared" si="1"/>
        <v>1.28024737282619</v>
      </c>
    </row>
    <row r="9" s="53" customFormat="1" ht="18" customHeight="1" spans="1:7">
      <c r="A9" s="109">
        <v>207</v>
      </c>
      <c r="B9" s="110" t="s">
        <v>43</v>
      </c>
      <c r="C9" s="94">
        <v>31000</v>
      </c>
      <c r="D9" s="111">
        <v>50556</v>
      </c>
      <c r="E9" s="94">
        <v>45010</v>
      </c>
      <c r="F9" s="112">
        <f t="shared" si="0"/>
        <v>1.45193548387097</v>
      </c>
      <c r="G9" s="112">
        <f t="shared" si="1"/>
        <v>0.890299865495688</v>
      </c>
    </row>
    <row r="10" s="53" customFormat="1" ht="18" customHeight="1" spans="1:7">
      <c r="A10" s="109">
        <v>208</v>
      </c>
      <c r="B10" s="110" t="s">
        <v>44</v>
      </c>
      <c r="C10" s="94">
        <v>500</v>
      </c>
      <c r="D10" s="111">
        <v>742</v>
      </c>
      <c r="E10" s="94">
        <v>1019</v>
      </c>
      <c r="F10" s="112">
        <f t="shared" si="0"/>
        <v>2.038</v>
      </c>
      <c r="G10" s="112">
        <f t="shared" si="1"/>
        <v>1.3733153638814</v>
      </c>
    </row>
    <row r="11" s="53" customFormat="1" ht="18" customHeight="1" spans="1:7">
      <c r="A11" s="109">
        <v>210</v>
      </c>
      <c r="B11" s="110" t="s">
        <v>45</v>
      </c>
      <c r="C11" s="94">
        <v>12000</v>
      </c>
      <c r="D11" s="111">
        <v>12717</v>
      </c>
      <c r="E11" s="94">
        <f>14928+3732</f>
        <v>18660</v>
      </c>
      <c r="F11" s="112">
        <f t="shared" si="0"/>
        <v>1.555</v>
      </c>
      <c r="G11" s="112">
        <f t="shared" si="1"/>
        <v>1.46732719981128</v>
      </c>
    </row>
    <row r="12" s="53" customFormat="1" ht="18" customHeight="1" spans="1:7">
      <c r="A12" s="109">
        <v>211</v>
      </c>
      <c r="B12" s="110" t="s">
        <v>46</v>
      </c>
      <c r="C12" s="94">
        <v>10332</v>
      </c>
      <c r="D12" s="111">
        <v>7567</v>
      </c>
      <c r="E12" s="94">
        <v>5514</v>
      </c>
      <c r="F12" s="112">
        <f t="shared" si="0"/>
        <v>0.533681765389082</v>
      </c>
      <c r="G12" s="112">
        <f t="shared" si="1"/>
        <v>0.728690366063169</v>
      </c>
    </row>
    <row r="13" s="53" customFormat="1" ht="18" customHeight="1" spans="1:7">
      <c r="A13" s="109">
        <v>212</v>
      </c>
      <c r="B13" s="110" t="s">
        <v>47</v>
      </c>
      <c r="C13" s="94">
        <v>4000</v>
      </c>
      <c r="D13" s="111">
        <v>4563</v>
      </c>
      <c r="E13" s="94">
        <v>7243</v>
      </c>
      <c r="F13" s="112">
        <f t="shared" si="0"/>
        <v>1.81075</v>
      </c>
      <c r="G13" s="112">
        <f t="shared" si="1"/>
        <v>1.5873328950252</v>
      </c>
    </row>
    <row r="14" s="53" customFormat="1" ht="18" customHeight="1" spans="1:7">
      <c r="A14" s="109">
        <v>213</v>
      </c>
      <c r="B14" s="110" t="s">
        <v>48</v>
      </c>
      <c r="C14" s="94">
        <v>32000</v>
      </c>
      <c r="D14" s="111">
        <v>20396</v>
      </c>
      <c r="E14" s="94">
        <v>12353</v>
      </c>
      <c r="F14" s="112">
        <f t="shared" si="0"/>
        <v>0.38603125</v>
      </c>
      <c r="G14" s="112">
        <f t="shared" si="1"/>
        <v>0.605657972151402</v>
      </c>
    </row>
    <row r="15" s="53" customFormat="1" ht="18" customHeight="1" spans="1:7">
      <c r="A15" s="109">
        <v>214</v>
      </c>
      <c r="B15" s="110" t="s">
        <v>49</v>
      </c>
      <c r="C15" s="94">
        <v>3888</v>
      </c>
      <c r="D15" s="111">
        <v>4283</v>
      </c>
      <c r="E15" s="94">
        <v>4986</v>
      </c>
      <c r="F15" s="112">
        <f t="shared" si="0"/>
        <v>1.28240740740741</v>
      </c>
      <c r="G15" s="112">
        <f t="shared" si="1"/>
        <v>1.1641372869484</v>
      </c>
    </row>
    <row r="16" s="53" customFormat="1" ht="18" customHeight="1" spans="1:7">
      <c r="A16" s="109">
        <v>215</v>
      </c>
      <c r="B16" s="110" t="s">
        <v>50</v>
      </c>
      <c r="C16" s="94">
        <v>3724</v>
      </c>
      <c r="D16" s="111">
        <v>4636</v>
      </c>
      <c r="E16" s="94">
        <v>3345</v>
      </c>
      <c r="F16" s="112">
        <f t="shared" si="0"/>
        <v>0.898227712137487</v>
      </c>
      <c r="G16" s="112">
        <f t="shared" si="1"/>
        <v>0.721527178602243</v>
      </c>
    </row>
    <row r="17" s="53" customFormat="1" ht="18" customHeight="1" spans="1:7">
      <c r="A17" s="109">
        <v>216</v>
      </c>
      <c r="B17" s="110" t="s">
        <v>51</v>
      </c>
      <c r="C17" s="94">
        <v>40000</v>
      </c>
      <c r="D17" s="111">
        <f>20877-1500</f>
        <v>19377</v>
      </c>
      <c r="E17" s="94"/>
      <c r="F17" s="112">
        <f t="shared" si="0"/>
        <v>0</v>
      </c>
      <c r="G17" s="112">
        <f t="shared" si="1"/>
        <v>0</v>
      </c>
    </row>
    <row r="18" s="53" customFormat="1" ht="18" customHeight="1" spans="1:7">
      <c r="A18" s="109">
        <v>217</v>
      </c>
      <c r="B18" s="110" t="s">
        <v>52</v>
      </c>
      <c r="C18" s="94">
        <v>1000</v>
      </c>
      <c r="D18" s="111">
        <v>1029</v>
      </c>
      <c r="E18" s="94"/>
      <c r="F18" s="112"/>
      <c r="G18" s="112"/>
    </row>
    <row r="19" s="53" customFormat="1" ht="18" customHeight="1" spans="1:7">
      <c r="A19" s="109">
        <v>219</v>
      </c>
      <c r="B19" s="110" t="s">
        <v>53</v>
      </c>
      <c r="C19" s="94"/>
      <c r="D19" s="94"/>
      <c r="E19" s="94"/>
      <c r="F19" s="112" t="e">
        <f t="shared" si="0"/>
        <v>#DIV/0!</v>
      </c>
      <c r="G19" s="112" t="e">
        <f t="shared" si="1"/>
        <v>#DIV/0!</v>
      </c>
    </row>
    <row r="20" s="53" customFormat="1" ht="18" customHeight="1" spans="1:7">
      <c r="A20" s="109">
        <v>220</v>
      </c>
      <c r="B20" s="110" t="s">
        <v>54</v>
      </c>
      <c r="C20" s="94">
        <v>130</v>
      </c>
      <c r="D20" s="111">
        <v>130</v>
      </c>
      <c r="E20" s="94">
        <v>110</v>
      </c>
      <c r="F20" s="112">
        <f t="shared" si="0"/>
        <v>0.846153846153846</v>
      </c>
      <c r="G20" s="112">
        <f t="shared" si="1"/>
        <v>0.846153846153846</v>
      </c>
    </row>
    <row r="21" s="53" customFormat="1" ht="18" customHeight="1" spans="1:7">
      <c r="A21" s="109">
        <v>221</v>
      </c>
      <c r="B21" s="110" t="s">
        <v>55</v>
      </c>
      <c r="C21" s="94">
        <v>450</v>
      </c>
      <c r="D21" s="111">
        <v>645</v>
      </c>
      <c r="E21" s="94">
        <v>1270</v>
      </c>
      <c r="F21" s="112">
        <f t="shared" si="0"/>
        <v>2.82222222222222</v>
      </c>
      <c r="G21" s="112">
        <f t="shared" si="1"/>
        <v>1.96899224806202</v>
      </c>
    </row>
    <row r="22" s="53" customFormat="1" ht="18" customHeight="1" spans="1:7">
      <c r="A22" s="109">
        <v>222</v>
      </c>
      <c r="B22" s="110" t="s">
        <v>56</v>
      </c>
      <c r="C22" s="94">
        <v>1130</v>
      </c>
      <c r="D22" s="111">
        <v>1454</v>
      </c>
      <c r="E22" s="94">
        <v>843</v>
      </c>
      <c r="F22" s="112"/>
      <c r="G22" s="112">
        <f t="shared" si="1"/>
        <v>0.579779917469051</v>
      </c>
    </row>
    <row r="23" s="53" customFormat="1" ht="18" customHeight="1" spans="1:7">
      <c r="A23" s="109">
        <v>224</v>
      </c>
      <c r="B23" s="110" t="s">
        <v>57</v>
      </c>
      <c r="C23" s="94"/>
      <c r="D23" s="111">
        <v>2</v>
      </c>
      <c r="E23" s="94"/>
      <c r="F23" s="112" t="e">
        <f t="shared" si="0"/>
        <v>#DIV/0!</v>
      </c>
      <c r="G23" s="112">
        <f t="shared" si="1"/>
        <v>0</v>
      </c>
    </row>
    <row r="24" s="53" customFormat="1" ht="18" customHeight="1" spans="1:7">
      <c r="A24" s="109">
        <v>227</v>
      </c>
      <c r="B24" s="110" t="s">
        <v>58</v>
      </c>
      <c r="C24" s="94">
        <v>1650</v>
      </c>
      <c r="D24" s="111">
        <v>1612</v>
      </c>
      <c r="E24" s="94">
        <v>1584</v>
      </c>
      <c r="F24" s="112"/>
      <c r="G24" s="112"/>
    </row>
    <row r="25" s="53" customFormat="1" ht="18" customHeight="1" spans="1:7">
      <c r="A25" s="109">
        <v>229</v>
      </c>
      <c r="B25" s="110" t="s">
        <v>59</v>
      </c>
      <c r="C25" s="94"/>
      <c r="D25" s="94"/>
      <c r="E25" s="94"/>
      <c r="F25" s="112"/>
      <c r="G25" s="112"/>
    </row>
    <row r="26" s="53" customFormat="1" ht="18" customHeight="1" spans="1:7">
      <c r="A26" s="109">
        <v>232</v>
      </c>
      <c r="B26" s="110" t="s">
        <v>60</v>
      </c>
      <c r="C26" s="94"/>
      <c r="D26" s="94"/>
      <c r="E26" s="94"/>
      <c r="F26" s="112" t="e">
        <f t="shared" si="0"/>
        <v>#DIV/0!</v>
      </c>
      <c r="G26" s="112" t="e">
        <f t="shared" si="1"/>
        <v>#DIV/0!</v>
      </c>
    </row>
    <row r="27" s="53" customFormat="1" ht="18" customHeight="1" spans="1:7">
      <c r="A27" s="109"/>
      <c r="B27" s="110" t="s">
        <v>61</v>
      </c>
      <c r="C27" s="94">
        <v>160</v>
      </c>
      <c r="D27" s="111">
        <v>154</v>
      </c>
      <c r="E27" s="94">
        <v>160</v>
      </c>
      <c r="F27" s="112"/>
      <c r="G27" s="112"/>
    </row>
    <row r="28" s="53" customFormat="1" ht="18" customHeight="1" spans="1:7">
      <c r="A28" s="109"/>
      <c r="B28" s="110" t="s">
        <v>62</v>
      </c>
      <c r="C28" s="94"/>
      <c r="D28" s="94"/>
      <c r="E28" s="94"/>
      <c r="F28" s="112"/>
      <c r="G28" s="112"/>
    </row>
    <row r="29" s="53" customFormat="1" ht="18" customHeight="1" spans="1:7">
      <c r="A29" s="109">
        <v>233</v>
      </c>
      <c r="B29" s="113"/>
      <c r="C29" s="98"/>
      <c r="D29" s="98"/>
      <c r="E29" s="114"/>
      <c r="F29" s="112"/>
      <c r="G29" s="112"/>
    </row>
    <row r="30" s="105" customFormat="1" ht="18" customHeight="1" spans="1:7">
      <c r="A30" s="115"/>
      <c r="B30" s="101" t="s">
        <v>63</v>
      </c>
      <c r="C30" s="116">
        <f>SUM(C4:C29)</f>
        <v>178616</v>
      </c>
      <c r="D30" s="116">
        <f>SUM(D4:D29)</f>
        <v>168851</v>
      </c>
      <c r="E30" s="117">
        <f>SUM(E4:E29)</f>
        <v>153200</v>
      </c>
      <c r="F30" s="112">
        <f>E30/C30</f>
        <v>0.857705916603216</v>
      </c>
      <c r="G30" s="112">
        <f>E30/D30</f>
        <v>0.907308810726617</v>
      </c>
    </row>
    <row r="31" s="53" customFormat="1" ht="18" customHeight="1" spans="1:7">
      <c r="A31" s="109"/>
      <c r="B31" s="113" t="s">
        <v>64</v>
      </c>
      <c r="C31" s="98">
        <f>SUM(C32:C38)</f>
        <v>57000</v>
      </c>
      <c r="D31" s="98">
        <f>SUM(D32:D38)</f>
        <v>68637</v>
      </c>
      <c r="E31" s="118">
        <f>SUM(E32:E38)</f>
        <v>60000</v>
      </c>
      <c r="F31" s="112">
        <f>E31/C31</f>
        <v>1.05263157894737</v>
      </c>
      <c r="G31" s="112">
        <f>E31/D31</f>
        <v>0.874164080597928</v>
      </c>
    </row>
    <row r="32" s="53" customFormat="1" ht="18" customHeight="1" spans="1:7">
      <c r="A32" s="109"/>
      <c r="B32" s="113" t="s">
        <v>65</v>
      </c>
      <c r="C32" s="98"/>
      <c r="D32" s="98"/>
      <c r="E32" s="114"/>
      <c r="F32" s="112"/>
      <c r="G32" s="112"/>
    </row>
    <row r="33" s="53" customFormat="1" ht="18" customHeight="1" spans="1:7">
      <c r="A33" s="109"/>
      <c r="B33" s="113" t="s">
        <v>66</v>
      </c>
      <c r="C33" s="98"/>
      <c r="D33" s="98"/>
      <c r="E33" s="114"/>
      <c r="F33" s="112"/>
      <c r="G33" s="112"/>
    </row>
    <row r="34" s="53" customFormat="1" ht="18" customHeight="1" spans="1:7">
      <c r="A34" s="109"/>
      <c r="B34" s="113" t="s">
        <v>67</v>
      </c>
      <c r="C34" s="98"/>
      <c r="D34" s="98"/>
      <c r="E34" s="114"/>
      <c r="F34" s="112"/>
      <c r="G34" s="112"/>
    </row>
    <row r="35" s="53" customFormat="1" ht="18" customHeight="1" spans="1:7">
      <c r="A35" s="109"/>
      <c r="B35" s="113" t="s">
        <v>68</v>
      </c>
      <c r="C35" s="98">
        <v>57000</v>
      </c>
      <c r="D35" s="98">
        <v>68637</v>
      </c>
      <c r="E35" s="114">
        <v>60000</v>
      </c>
      <c r="F35" s="112">
        <f>E35/C35</f>
        <v>1.05263157894737</v>
      </c>
      <c r="G35" s="112">
        <f>E35/D35</f>
        <v>0.874164080597928</v>
      </c>
    </row>
    <row r="36" s="53" customFormat="1" ht="18" customHeight="1" spans="1:7">
      <c r="A36" s="109"/>
      <c r="B36" s="113" t="s">
        <v>69</v>
      </c>
      <c r="C36" s="98"/>
      <c r="D36" s="98"/>
      <c r="E36" s="114"/>
      <c r="F36" s="112"/>
      <c r="G36" s="112" t="e">
        <f>E36/D36</f>
        <v>#DIV/0!</v>
      </c>
    </row>
    <row r="37" s="53" customFormat="1" ht="18" customHeight="1" spans="1:7">
      <c r="A37" s="109"/>
      <c r="B37" s="113" t="s">
        <v>70</v>
      </c>
      <c r="C37" s="98"/>
      <c r="D37" s="98"/>
      <c r="E37" s="114"/>
      <c r="F37" s="112"/>
      <c r="G37" s="112"/>
    </row>
    <row r="38" s="53" customFormat="1" ht="18" customHeight="1" spans="1:7">
      <c r="A38" s="109"/>
      <c r="B38" s="113" t="s">
        <v>71</v>
      </c>
      <c r="C38" s="98"/>
      <c r="D38" s="98"/>
      <c r="E38" s="114"/>
      <c r="F38" s="112"/>
      <c r="G38" s="112" t="e">
        <f>E38/D38</f>
        <v>#DIV/0!</v>
      </c>
    </row>
    <row r="39" s="53" customFormat="1" ht="18" customHeight="1" spans="1:7">
      <c r="A39" s="109"/>
      <c r="B39" s="119" t="s">
        <v>72</v>
      </c>
      <c r="C39" s="98">
        <f>C30+C31</f>
        <v>235616</v>
      </c>
      <c r="D39" s="98">
        <f>D30+D31</f>
        <v>237488</v>
      </c>
      <c r="E39" s="118">
        <f>E30+E31</f>
        <v>213200</v>
      </c>
      <c r="F39" s="112">
        <f>E39/C39</f>
        <v>0.904862148580742</v>
      </c>
      <c r="G39" s="112">
        <f>E39/D39</f>
        <v>0.897729569494038</v>
      </c>
    </row>
    <row r="40" s="53" customFormat="1" ht="22" customHeight="1" spans="3:5">
      <c r="C40" s="89"/>
      <c r="D40" s="89"/>
      <c r="E40" s="89"/>
    </row>
    <row r="41" s="106" customFormat="1" ht="41.1" customHeight="1" spans="2:5">
      <c r="B41" s="120"/>
      <c r="C41" s="121"/>
      <c r="D41" s="121"/>
      <c r="E41" s="122"/>
    </row>
  </sheetData>
  <mergeCells count="6">
    <mergeCell ref="B1:G1"/>
    <mergeCell ref="E3:G3"/>
    <mergeCell ref="B41:D41"/>
    <mergeCell ref="B3:B4"/>
    <mergeCell ref="C3:C4"/>
    <mergeCell ref="D3:D4"/>
  </mergeCells>
  <dataValidations count="1">
    <dataValidation type="whole" operator="between" allowBlank="1" showInputMessage="1" showErrorMessage="1" error="需填写整数" sqref="C5 E5 E6 E7 E8 E9 E10 E11 E12 E13 E14 E15 E16 C19:E19 E23 E24 C27 E27 C28:E28 C6:C18 C20:C24 E17:E18 E20:E22 C25:E26">
      <formula1>-999999999</formula1>
      <formula2>9999999999999990</formula2>
    </dataValidation>
  </dataValidations>
  <pageMargins left="1.14513888888889" right="0.751388888888889" top="0.802777777777778" bottom="0.60625" header="0.5" footer="0.5"/>
  <pageSetup paperSize="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F2" sqref="F2"/>
    </sheetView>
  </sheetViews>
  <sheetFormatPr defaultColWidth="9" defaultRowHeight="13.5" outlineLevelCol="5"/>
  <cols>
    <col min="1" max="1" width="36" style="53" customWidth="1"/>
    <col min="2" max="2" width="9.875" style="89" customWidth="1"/>
    <col min="3" max="3" width="9.375" style="89" customWidth="1"/>
    <col min="4" max="4" width="12.5" style="89" customWidth="1"/>
    <col min="5" max="5" width="10.25" style="53" customWidth="1"/>
    <col min="6" max="6" width="9.75" style="53" customWidth="1"/>
    <col min="7" max="16384" width="9" style="53"/>
  </cols>
  <sheetData>
    <row r="1" s="53" customFormat="1" ht="38.1" customHeight="1" spans="1:6">
      <c r="A1" s="56" t="s">
        <v>73</v>
      </c>
      <c r="B1" s="56"/>
      <c r="C1" s="56"/>
      <c r="D1" s="56"/>
      <c r="E1" s="56"/>
      <c r="F1" s="56"/>
    </row>
    <row r="2" s="54" customFormat="1" ht="24" customHeight="1" spans="1:6">
      <c r="A2" s="90" t="s">
        <v>74</v>
      </c>
      <c r="B2" s="91"/>
      <c r="C2" s="91"/>
      <c r="D2" s="92"/>
      <c r="F2" s="59" t="s">
        <v>2</v>
      </c>
    </row>
    <row r="3" s="53" customFormat="1" ht="30" customHeight="1" spans="1:6">
      <c r="A3" s="60" t="s">
        <v>3</v>
      </c>
      <c r="B3" s="61" t="s">
        <v>4</v>
      </c>
      <c r="C3" s="62" t="s">
        <v>5</v>
      </c>
      <c r="D3" s="63" t="s">
        <v>6</v>
      </c>
      <c r="E3" s="64"/>
      <c r="F3" s="61"/>
    </row>
    <row r="4" s="53" customFormat="1" ht="43" customHeight="1" spans="1:6">
      <c r="A4" s="65"/>
      <c r="B4" s="66"/>
      <c r="C4" s="67"/>
      <c r="D4" s="68" t="s">
        <v>7</v>
      </c>
      <c r="E4" s="69" t="s">
        <v>8</v>
      </c>
      <c r="F4" s="70" t="s">
        <v>9</v>
      </c>
    </row>
    <row r="5" s="53" customFormat="1" ht="18" customHeight="1" spans="1:6">
      <c r="A5" s="93" t="s">
        <v>75</v>
      </c>
      <c r="B5" s="94"/>
      <c r="C5" s="94"/>
      <c r="D5" s="94"/>
      <c r="E5" s="95"/>
      <c r="F5" s="95"/>
    </row>
    <row r="6" s="53" customFormat="1" ht="18" customHeight="1" spans="1:6">
      <c r="A6" s="93" t="s">
        <v>76</v>
      </c>
      <c r="B6" s="94"/>
      <c r="C6" s="94"/>
      <c r="D6" s="94"/>
      <c r="E6" s="95"/>
      <c r="F6" s="95"/>
    </row>
    <row r="7" s="53" customFormat="1" ht="18" customHeight="1" spans="1:6">
      <c r="A7" s="93" t="s">
        <v>77</v>
      </c>
      <c r="B7" s="94"/>
      <c r="C7" s="94"/>
      <c r="D7" s="94"/>
      <c r="E7" s="95"/>
      <c r="F7" s="95"/>
    </row>
    <row r="8" s="53" customFormat="1" ht="18" customHeight="1" spans="1:6">
      <c r="A8" s="93" t="s">
        <v>78</v>
      </c>
      <c r="B8" s="94"/>
      <c r="C8" s="94"/>
      <c r="D8" s="94"/>
      <c r="E8" s="95"/>
      <c r="F8" s="95"/>
    </row>
    <row r="9" s="53" customFormat="1" ht="18" customHeight="1" spans="1:6">
      <c r="A9" s="93" t="s">
        <v>79</v>
      </c>
      <c r="B9" s="94">
        <v>65000</v>
      </c>
      <c r="C9" s="94">
        <v>68438</v>
      </c>
      <c r="D9" s="94">
        <v>200000</v>
      </c>
      <c r="E9" s="95"/>
      <c r="F9" s="95"/>
    </row>
    <row r="10" s="53" customFormat="1" ht="18" customHeight="1" spans="1:6">
      <c r="A10" s="93" t="s">
        <v>80</v>
      </c>
      <c r="B10" s="94"/>
      <c r="C10" s="94"/>
      <c r="D10" s="94"/>
      <c r="E10" s="76" t="e">
        <f>D10/B10</f>
        <v>#DIV/0!</v>
      </c>
      <c r="F10" s="76" t="e">
        <f>D10/C10</f>
        <v>#DIV/0!</v>
      </c>
    </row>
    <row r="11" s="53" customFormat="1" ht="18" customHeight="1" spans="1:6">
      <c r="A11" s="93" t="s">
        <v>81</v>
      </c>
      <c r="B11" s="94"/>
      <c r="C11" s="94"/>
      <c r="D11" s="94"/>
      <c r="E11" s="95"/>
      <c r="F11" s="95"/>
    </row>
    <row r="12" s="53" customFormat="1" ht="18" customHeight="1" spans="1:6">
      <c r="A12" s="93" t="s">
        <v>82</v>
      </c>
      <c r="B12" s="94">
        <v>8000</v>
      </c>
      <c r="C12" s="94">
        <v>8324</v>
      </c>
      <c r="D12" s="94">
        <v>2000</v>
      </c>
      <c r="E12" s="95"/>
      <c r="F12" s="95"/>
    </row>
    <row r="13" s="53" customFormat="1" ht="18" customHeight="1" spans="1:6">
      <c r="A13" s="93" t="s">
        <v>83</v>
      </c>
      <c r="B13" s="94"/>
      <c r="C13" s="94"/>
      <c r="D13" s="94"/>
      <c r="E13" s="76" t="e">
        <f>D13/B13</f>
        <v>#DIV/0!</v>
      </c>
      <c r="F13" s="76" t="e">
        <f>D13/C13</f>
        <v>#DIV/0!</v>
      </c>
    </row>
    <row r="14" s="53" customFormat="1" ht="18" customHeight="1" spans="1:6">
      <c r="A14" s="93" t="s">
        <v>84</v>
      </c>
      <c r="B14" s="94"/>
      <c r="C14" s="94"/>
      <c r="D14" s="94"/>
      <c r="E14" s="95"/>
      <c r="F14" s="95"/>
    </row>
    <row r="15" s="53" customFormat="1" ht="18" customHeight="1" spans="1:6">
      <c r="A15" s="93" t="s">
        <v>85</v>
      </c>
      <c r="B15" s="94"/>
      <c r="C15" s="94"/>
      <c r="D15" s="94"/>
      <c r="E15" s="95"/>
      <c r="F15" s="95"/>
    </row>
    <row r="16" s="53" customFormat="1" ht="18" customHeight="1" spans="1:6">
      <c r="A16" s="93" t="s">
        <v>86</v>
      </c>
      <c r="B16" s="94">
        <v>1500</v>
      </c>
      <c r="C16" s="94">
        <v>1613</v>
      </c>
      <c r="D16" s="94">
        <v>2000</v>
      </c>
      <c r="E16" s="95"/>
      <c r="F16" s="95"/>
    </row>
    <row r="17" s="53" customFormat="1" ht="18" customHeight="1" spans="1:6">
      <c r="A17" s="96" t="s">
        <v>87</v>
      </c>
      <c r="B17" s="94"/>
      <c r="C17" s="94"/>
      <c r="D17" s="94"/>
      <c r="E17" s="76" t="e">
        <f t="shared" ref="E17:E23" si="0">D17/B17</f>
        <v>#DIV/0!</v>
      </c>
      <c r="F17" s="76" t="e">
        <f t="shared" ref="F17:F23" si="1">D17/C17</f>
        <v>#DIV/0!</v>
      </c>
    </row>
    <row r="18" s="53" customFormat="1" ht="18" customHeight="1" spans="1:6">
      <c r="A18" s="93" t="s">
        <v>88</v>
      </c>
      <c r="B18" s="94"/>
      <c r="C18" s="94"/>
      <c r="D18" s="94"/>
      <c r="E18" s="95"/>
      <c r="F18" s="95"/>
    </row>
    <row r="19" s="53" customFormat="1" ht="18" customHeight="1" spans="1:6">
      <c r="A19" s="93" t="s">
        <v>89</v>
      </c>
      <c r="B19" s="94">
        <v>20000</v>
      </c>
      <c r="C19" s="94">
        <v>20690</v>
      </c>
      <c r="D19" s="94">
        <v>20000</v>
      </c>
      <c r="E19" s="95"/>
      <c r="F19" s="95"/>
    </row>
    <row r="20" s="53" customFormat="1" ht="18" customHeight="1" spans="1:6">
      <c r="A20" s="97"/>
      <c r="B20" s="98"/>
      <c r="C20" s="98"/>
      <c r="D20" s="99"/>
      <c r="E20" s="76"/>
      <c r="F20" s="76"/>
    </row>
    <row r="21" s="53" customFormat="1" ht="18" customHeight="1" spans="1:6">
      <c r="A21" s="97"/>
      <c r="B21" s="98"/>
      <c r="C21" s="98"/>
      <c r="D21" s="99"/>
      <c r="E21" s="95"/>
      <c r="F21" s="95"/>
    </row>
    <row r="22" s="53" customFormat="1" ht="18" customHeight="1" spans="1:6">
      <c r="A22" s="100" t="s">
        <v>90</v>
      </c>
      <c r="B22" s="98">
        <f>SUM(B5:B21)</f>
        <v>94500</v>
      </c>
      <c r="C22" s="98">
        <f>SUM(C5:C21)</f>
        <v>99065</v>
      </c>
      <c r="D22" s="98">
        <f>SUM(D5:D21)</f>
        <v>224000</v>
      </c>
      <c r="E22" s="76">
        <f t="shared" si="0"/>
        <v>2.37037037037037</v>
      </c>
      <c r="F22" s="76">
        <f t="shared" si="1"/>
        <v>2.26114167465805</v>
      </c>
    </row>
    <row r="23" s="53" customFormat="1" ht="18" customHeight="1" spans="1:6">
      <c r="A23" s="97" t="s">
        <v>91</v>
      </c>
      <c r="B23" s="98">
        <f>B24+B26+B27+B28+B29</f>
        <v>270505</v>
      </c>
      <c r="C23" s="98">
        <f>C24+C26+C27+C28+C29</f>
        <v>282584</v>
      </c>
      <c r="D23" s="98">
        <f>D24+D26+D27+D28+D29</f>
        <v>72600</v>
      </c>
      <c r="E23" s="76">
        <f t="shared" si="0"/>
        <v>0.268386905972163</v>
      </c>
      <c r="F23" s="76">
        <f t="shared" si="1"/>
        <v>0.25691475808963</v>
      </c>
    </row>
    <row r="24" s="53" customFormat="1" ht="18" customHeight="1" spans="1:6">
      <c r="A24" s="97" t="s">
        <v>92</v>
      </c>
      <c r="B24" s="98">
        <f>B25</f>
        <v>0</v>
      </c>
      <c r="C24" s="98">
        <f>C25</f>
        <v>282</v>
      </c>
      <c r="D24" s="98">
        <f>D25</f>
        <v>0</v>
      </c>
      <c r="E24" s="95"/>
      <c r="F24" s="95"/>
    </row>
    <row r="25" s="53" customFormat="1" ht="18" customHeight="1" spans="1:6">
      <c r="A25" s="97" t="s">
        <v>93</v>
      </c>
      <c r="B25" s="98"/>
      <c r="C25" s="98">
        <v>282</v>
      </c>
      <c r="D25" s="99"/>
      <c r="E25" s="95"/>
      <c r="F25" s="95"/>
    </row>
    <row r="26" s="53" customFormat="1" ht="18" customHeight="1" spans="1:6">
      <c r="A26" s="97" t="s">
        <v>94</v>
      </c>
      <c r="B26" s="98"/>
      <c r="C26" s="98"/>
      <c r="D26" s="99"/>
      <c r="E26" s="95"/>
      <c r="F26" s="95"/>
    </row>
    <row r="27" s="53" customFormat="1" ht="18" customHeight="1" spans="1:6">
      <c r="A27" s="97" t="s">
        <v>95</v>
      </c>
      <c r="B27" s="98">
        <v>46767</v>
      </c>
      <c r="C27" s="98">
        <v>46767</v>
      </c>
      <c r="D27" s="99">
        <v>72600</v>
      </c>
      <c r="E27" s="76">
        <f>D27/B27</f>
        <v>1.55237667586118</v>
      </c>
      <c r="F27" s="76">
        <f>D27/C27</f>
        <v>1.55237667586118</v>
      </c>
    </row>
    <row r="28" s="53" customFormat="1" ht="18" customHeight="1" spans="1:6">
      <c r="A28" s="97" t="s">
        <v>96</v>
      </c>
      <c r="B28" s="98">
        <v>11038</v>
      </c>
      <c r="C28" s="98">
        <v>22835</v>
      </c>
      <c r="D28" s="99"/>
      <c r="E28" s="95"/>
      <c r="F28" s="95"/>
    </row>
    <row r="29" s="53" customFormat="1" ht="18" customHeight="1" spans="1:6">
      <c r="A29" s="97" t="s">
        <v>97</v>
      </c>
      <c r="B29" s="98">
        <f>B30</f>
        <v>212700</v>
      </c>
      <c r="C29" s="98">
        <f>C30</f>
        <v>212700</v>
      </c>
      <c r="D29" s="99"/>
      <c r="E29" s="95"/>
      <c r="F29" s="95"/>
    </row>
    <row r="30" s="53" customFormat="1" ht="18" customHeight="1" spans="1:6">
      <c r="A30" s="97" t="s">
        <v>98</v>
      </c>
      <c r="B30" s="98">
        <v>212700</v>
      </c>
      <c r="C30" s="98">
        <v>212700</v>
      </c>
      <c r="D30" s="99"/>
      <c r="E30" s="95"/>
      <c r="F30" s="95"/>
    </row>
    <row r="31" s="53" customFormat="1" ht="18" customHeight="1" spans="1:6">
      <c r="A31" s="97" t="s">
        <v>99</v>
      </c>
      <c r="B31" s="98"/>
      <c r="C31" s="98"/>
      <c r="D31" s="99"/>
      <c r="E31" s="95"/>
      <c r="F31" s="95"/>
    </row>
    <row r="32" s="53" customFormat="1" ht="18" customHeight="1" spans="1:6">
      <c r="A32" s="101" t="s">
        <v>100</v>
      </c>
      <c r="B32" s="98">
        <f>B22+B23</f>
        <v>365005</v>
      </c>
      <c r="C32" s="98">
        <f>C22+C23</f>
        <v>381649</v>
      </c>
      <c r="D32" s="98">
        <f>D22+D23</f>
        <v>296600</v>
      </c>
      <c r="E32" s="76">
        <f>D32/B32</f>
        <v>0.812591608334132</v>
      </c>
      <c r="F32" s="76">
        <f>D32/C32</f>
        <v>0.777153876991686</v>
      </c>
    </row>
  </sheetData>
  <mergeCells count="5">
    <mergeCell ref="A1:F1"/>
    <mergeCell ref="D3:F3"/>
    <mergeCell ref="A3:A4"/>
    <mergeCell ref="B3:B4"/>
    <mergeCell ref="C3:C4"/>
  </mergeCells>
  <dataValidations count="1">
    <dataValidation type="whole" operator="between" allowBlank="1" showInputMessage="1" showErrorMessage="1" error="需填写整数" sqref="B5:D19">
      <formula1>-999999999</formula1>
      <formula2>9999999999999990</formula2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J6" sqref="J6"/>
    </sheetView>
  </sheetViews>
  <sheetFormatPr defaultColWidth="9" defaultRowHeight="13.5" outlineLevelCol="5"/>
  <cols>
    <col min="1" max="1" width="41.75" style="53" customWidth="1"/>
    <col min="2" max="2" width="11.125" style="53" customWidth="1"/>
    <col min="3" max="4" width="11.625" style="53" customWidth="1"/>
    <col min="5" max="5" width="9.625" style="53" customWidth="1"/>
    <col min="6" max="6" width="10.75" style="53" customWidth="1"/>
    <col min="7" max="16384" width="9" style="53"/>
  </cols>
  <sheetData>
    <row r="1" s="53" customFormat="1" ht="30" customHeight="1" spans="1:6">
      <c r="A1" s="56" t="s">
        <v>101</v>
      </c>
      <c r="B1" s="56"/>
      <c r="C1" s="56"/>
      <c r="D1" s="56"/>
      <c r="E1" s="56"/>
      <c r="F1" s="56"/>
    </row>
    <row r="2" s="54" customFormat="1" ht="18" customHeight="1" spans="1:6">
      <c r="A2" s="57" t="s">
        <v>102</v>
      </c>
      <c r="B2" s="58"/>
      <c r="C2" s="58"/>
      <c r="D2" s="58"/>
      <c r="F2" s="59" t="s">
        <v>2</v>
      </c>
    </row>
    <row r="3" s="53" customFormat="1" ht="41" customHeight="1" spans="1:6">
      <c r="A3" s="60" t="s">
        <v>3</v>
      </c>
      <c r="B3" s="61" t="s">
        <v>4</v>
      </c>
      <c r="C3" s="62" t="s">
        <v>5</v>
      </c>
      <c r="D3" s="63" t="s">
        <v>6</v>
      </c>
      <c r="E3" s="64"/>
      <c r="F3" s="61"/>
    </row>
    <row r="4" s="53" customFormat="1" ht="31" customHeight="1" spans="1:6">
      <c r="A4" s="65"/>
      <c r="B4" s="66"/>
      <c r="C4" s="67"/>
      <c r="D4" s="68" t="s">
        <v>7</v>
      </c>
      <c r="E4" s="69" t="s">
        <v>8</v>
      </c>
      <c r="F4" s="70" t="s">
        <v>9</v>
      </c>
    </row>
    <row r="5" s="53" customFormat="1" ht="18" customHeight="1" spans="1:6">
      <c r="A5" s="71" t="s">
        <v>103</v>
      </c>
      <c r="B5" s="72"/>
      <c r="C5" s="73"/>
      <c r="D5" s="73"/>
      <c r="E5" s="74"/>
      <c r="F5" s="72"/>
    </row>
    <row r="6" s="53" customFormat="1" ht="18" customHeight="1" spans="1:6">
      <c r="A6" s="71" t="s">
        <v>104</v>
      </c>
      <c r="B6" s="72"/>
      <c r="C6" s="73"/>
      <c r="D6" s="73"/>
      <c r="E6" s="74"/>
      <c r="F6" s="72"/>
    </row>
    <row r="7" s="53" customFormat="1" ht="18" customHeight="1" spans="1:6">
      <c r="A7" s="71" t="s">
        <v>105</v>
      </c>
      <c r="B7" s="72"/>
      <c r="C7" s="73"/>
      <c r="D7" s="73"/>
      <c r="E7" s="74"/>
      <c r="F7" s="72"/>
    </row>
    <row r="8" s="53" customFormat="1" ht="18" customHeight="1" spans="1:6">
      <c r="A8" s="71" t="s">
        <v>106</v>
      </c>
      <c r="B8" s="75">
        <f>SUM(B9:B18)</f>
        <v>107294</v>
      </c>
      <c r="C8" s="75">
        <f>SUM(C9:C18)</f>
        <v>117022</v>
      </c>
      <c r="D8" s="75">
        <f>SUM(D9:D18)</f>
        <v>214100</v>
      </c>
      <c r="E8" s="76">
        <f t="shared" ref="E8:E13" si="0">D8/B8</f>
        <v>1.99545174939885</v>
      </c>
      <c r="F8" s="76">
        <f t="shared" ref="F8:F13" si="1">D8/C8</f>
        <v>1.82957050810959</v>
      </c>
    </row>
    <row r="9" s="53" customFormat="1" ht="18" customHeight="1" spans="1:6">
      <c r="A9" s="77" t="s">
        <v>107</v>
      </c>
      <c r="B9" s="78">
        <v>76038</v>
      </c>
      <c r="C9" s="79">
        <v>91754</v>
      </c>
      <c r="D9" s="79">
        <v>204110</v>
      </c>
      <c r="E9" s="76">
        <f t="shared" si="0"/>
        <v>2.68431573686841</v>
      </c>
      <c r="F9" s="76">
        <f t="shared" si="1"/>
        <v>2.22453517012882</v>
      </c>
    </row>
    <row r="10" s="53" customFormat="1" ht="18" customHeight="1" spans="1:6">
      <c r="A10" s="77" t="s">
        <v>108</v>
      </c>
      <c r="B10" s="78"/>
      <c r="C10" s="79"/>
      <c r="D10" s="79"/>
      <c r="E10" s="74"/>
      <c r="F10" s="72"/>
    </row>
    <row r="11" s="53" customFormat="1" ht="18" customHeight="1" spans="1:6">
      <c r="A11" s="77" t="s">
        <v>109</v>
      </c>
      <c r="B11" s="78"/>
      <c r="C11" s="79"/>
      <c r="D11" s="79"/>
      <c r="E11" s="74"/>
      <c r="F11" s="72"/>
    </row>
    <row r="12" s="53" customFormat="1" ht="18" customHeight="1" spans="1:6">
      <c r="A12" s="77" t="s">
        <v>110</v>
      </c>
      <c r="B12" s="78">
        <v>8000</v>
      </c>
      <c r="C12" s="79">
        <v>5617</v>
      </c>
      <c r="D12" s="79">
        <v>4000</v>
      </c>
      <c r="E12" s="76">
        <f t="shared" si="0"/>
        <v>0.5</v>
      </c>
      <c r="F12" s="76">
        <f t="shared" si="1"/>
        <v>0.712123909560264</v>
      </c>
    </row>
    <row r="13" s="53" customFormat="1" ht="18" customHeight="1" spans="1:6">
      <c r="A13" s="77" t="s">
        <v>111</v>
      </c>
      <c r="B13" s="78">
        <v>1500</v>
      </c>
      <c r="C13" s="79">
        <v>811</v>
      </c>
      <c r="D13" s="79">
        <v>3090</v>
      </c>
      <c r="E13" s="76">
        <f t="shared" si="0"/>
        <v>2.06</v>
      </c>
      <c r="F13" s="76">
        <f t="shared" si="1"/>
        <v>3.81011097410604</v>
      </c>
    </row>
    <row r="14" s="53" customFormat="1" ht="18" customHeight="1" spans="1:6">
      <c r="A14" s="77" t="s">
        <v>112</v>
      </c>
      <c r="B14" s="78"/>
      <c r="C14" s="79"/>
      <c r="D14" s="80"/>
      <c r="E14" s="74"/>
      <c r="F14" s="72"/>
    </row>
    <row r="15" s="53" customFormat="1" ht="18" customHeight="1" spans="1:6">
      <c r="A15" s="77" t="s">
        <v>113</v>
      </c>
      <c r="B15" s="78">
        <v>21756</v>
      </c>
      <c r="C15" s="79">
        <v>18840</v>
      </c>
      <c r="D15" s="80">
        <v>2900</v>
      </c>
      <c r="E15" s="76">
        <f>D15/B15</f>
        <v>0.13329656186799</v>
      </c>
      <c r="F15" s="76">
        <f>D15/C15</f>
        <v>0.153927813163482</v>
      </c>
    </row>
    <row r="16" s="53" customFormat="1" ht="29" customHeight="1" spans="1:6">
      <c r="A16" s="77" t="s">
        <v>114</v>
      </c>
      <c r="B16" s="72"/>
      <c r="C16" s="73"/>
      <c r="D16" s="80"/>
      <c r="E16" s="74"/>
      <c r="F16" s="72"/>
    </row>
    <row r="17" s="53" customFormat="1" ht="18" customHeight="1" spans="1:6">
      <c r="A17" s="77" t="s">
        <v>115</v>
      </c>
      <c r="B17" s="72"/>
      <c r="C17" s="73"/>
      <c r="D17" s="80"/>
      <c r="E17" s="74"/>
      <c r="F17" s="72"/>
    </row>
    <row r="18" s="53" customFormat="1" ht="27" customHeight="1" spans="1:6">
      <c r="A18" s="77" t="s">
        <v>116</v>
      </c>
      <c r="B18" s="72"/>
      <c r="C18" s="73"/>
      <c r="D18" s="80"/>
      <c r="E18" s="74"/>
      <c r="F18" s="72"/>
    </row>
    <row r="19" s="53" customFormat="1" ht="18" customHeight="1" spans="1:6">
      <c r="A19" s="71" t="s">
        <v>117</v>
      </c>
      <c r="B19" s="72"/>
      <c r="C19" s="73"/>
      <c r="D19" s="80"/>
      <c r="E19" s="74"/>
      <c r="F19" s="72"/>
    </row>
    <row r="20" s="53" customFormat="1" ht="18" customHeight="1" spans="1:6">
      <c r="A20" s="71" t="s">
        <v>118</v>
      </c>
      <c r="B20" s="72"/>
      <c r="C20" s="73"/>
      <c r="D20" s="80"/>
      <c r="E20" s="74"/>
      <c r="F20" s="72"/>
    </row>
    <row r="21" s="53" customFormat="1" ht="18" customHeight="1" spans="1:6">
      <c r="A21" s="71" t="s">
        <v>119</v>
      </c>
      <c r="B21" s="72"/>
      <c r="C21" s="73"/>
      <c r="D21" s="80"/>
      <c r="E21" s="74"/>
      <c r="F21" s="72"/>
    </row>
    <row r="22" s="53" customFormat="1" ht="18" customHeight="1" spans="1:6">
      <c r="A22" s="71" t="s">
        <v>120</v>
      </c>
      <c r="B22" s="72"/>
      <c r="C22" s="73"/>
      <c r="D22" s="80"/>
      <c r="E22" s="74"/>
      <c r="F22" s="72"/>
    </row>
    <row r="23" s="53" customFormat="1" ht="18" customHeight="1" spans="1:6">
      <c r="A23" s="71" t="s">
        <v>121</v>
      </c>
      <c r="B23" s="72"/>
      <c r="C23" s="73"/>
      <c r="D23" s="80"/>
      <c r="E23" s="74"/>
      <c r="F23" s="72"/>
    </row>
    <row r="24" s="53" customFormat="1" ht="18" customHeight="1" spans="1:6">
      <c r="A24" s="71" t="s">
        <v>122</v>
      </c>
      <c r="B24" s="72"/>
      <c r="C24" s="73"/>
      <c r="D24" s="80"/>
      <c r="E24" s="74"/>
      <c r="F24" s="72"/>
    </row>
    <row r="25" s="53" customFormat="1" ht="18" customHeight="1" spans="1:6">
      <c r="A25" s="71" t="s">
        <v>123</v>
      </c>
      <c r="B25" s="72"/>
      <c r="C25" s="73"/>
      <c r="D25" s="80"/>
      <c r="E25" s="74"/>
      <c r="F25" s="72"/>
    </row>
    <row r="26" s="53" customFormat="1" spans="1:6">
      <c r="A26" s="71" t="s">
        <v>124</v>
      </c>
      <c r="B26" s="72"/>
      <c r="C26" s="72"/>
      <c r="D26" s="80"/>
      <c r="E26" s="74"/>
      <c r="F26" s="72"/>
    </row>
    <row r="27" s="53" customFormat="1" spans="1:6">
      <c r="A27" s="71" t="s">
        <v>125</v>
      </c>
      <c r="B27" s="75">
        <f>SUM(B28:B30)</f>
        <v>237711</v>
      </c>
      <c r="C27" s="75">
        <f>SUM(C28:C30)</f>
        <v>171531</v>
      </c>
      <c r="D27" s="75">
        <f>SUM(D28:D30)</f>
        <v>62500</v>
      </c>
      <c r="E27" s="76">
        <f t="shared" ref="E27:E31" si="2">D27/B27</f>
        <v>0.262924307247035</v>
      </c>
      <c r="F27" s="76">
        <f t="shared" ref="F27:F31" si="3">D27/C27</f>
        <v>0.364365624872472</v>
      </c>
    </row>
    <row r="28" s="53" customFormat="1" ht="27" spans="1:6">
      <c r="A28" s="71" t="s">
        <v>126</v>
      </c>
      <c r="B28" s="78">
        <v>237607</v>
      </c>
      <c r="C28" s="79">
        <v>171411</v>
      </c>
      <c r="D28" s="79">
        <v>62500</v>
      </c>
      <c r="E28" s="76">
        <f t="shared" si="2"/>
        <v>0.263039388570202</v>
      </c>
      <c r="F28" s="76">
        <f t="shared" si="3"/>
        <v>0.364620706955796</v>
      </c>
    </row>
    <row r="29" s="53" customFormat="1" ht="18.75" spans="1:6">
      <c r="A29" s="71" t="s">
        <v>127</v>
      </c>
      <c r="B29" s="78"/>
      <c r="C29" s="79"/>
      <c r="D29" s="79"/>
      <c r="E29" s="74"/>
      <c r="F29" s="72"/>
    </row>
    <row r="30" s="53" customFormat="1" ht="18.75" spans="1:6">
      <c r="A30" s="71" t="s">
        <v>128</v>
      </c>
      <c r="B30" s="78">
        <v>104</v>
      </c>
      <c r="C30" s="79">
        <v>120</v>
      </c>
      <c r="D30" s="79"/>
      <c r="E30" s="74"/>
      <c r="F30" s="72"/>
    </row>
    <row r="31" s="53" customFormat="1" ht="18.75" spans="1:6">
      <c r="A31" s="71" t="s">
        <v>129</v>
      </c>
      <c r="B31" s="79">
        <v>20000</v>
      </c>
      <c r="C31" s="79">
        <v>20470</v>
      </c>
      <c r="D31" s="79">
        <v>20000</v>
      </c>
      <c r="E31" s="76">
        <f t="shared" si="2"/>
        <v>1</v>
      </c>
      <c r="F31" s="76">
        <f t="shared" si="3"/>
        <v>0.977039570102589</v>
      </c>
    </row>
    <row r="32" s="53" customFormat="1" spans="1:6">
      <c r="A32" s="71" t="s">
        <v>130</v>
      </c>
      <c r="B32" s="72"/>
      <c r="C32" s="80">
        <v>220</v>
      </c>
      <c r="D32" s="80"/>
      <c r="E32" s="74"/>
      <c r="F32" s="72"/>
    </row>
    <row r="33" s="53" customFormat="1" spans="1:6">
      <c r="A33" s="71" t="s">
        <v>131</v>
      </c>
      <c r="B33" s="72"/>
      <c r="C33" s="72"/>
      <c r="D33" s="72"/>
      <c r="E33" s="74"/>
      <c r="F33" s="72"/>
    </row>
    <row r="34" s="53" customFormat="1" ht="20" customHeight="1" spans="1:6">
      <c r="A34" s="81" t="s">
        <v>132</v>
      </c>
      <c r="B34" s="72">
        <f>B5+B6+B7+B8+B19+B25+B26+B27+B31+B32+B33</f>
        <v>365005</v>
      </c>
      <c r="C34" s="72">
        <f>C5+C6+C7+C8+C19+C25+C26+C27+C31+C32+C33</f>
        <v>309243</v>
      </c>
      <c r="D34" s="72">
        <f>D5+D6+D7+D8+D19+D25+D26+D27+D31+D32+D33</f>
        <v>296600</v>
      </c>
      <c r="E34" s="76">
        <f>D34/B34</f>
        <v>0.812591608334132</v>
      </c>
      <c r="F34" s="76">
        <f>D34/C34</f>
        <v>0.959116293659032</v>
      </c>
    </row>
    <row r="35" s="55" customFormat="1" spans="1:6">
      <c r="A35" s="82" t="s">
        <v>133</v>
      </c>
      <c r="B35" s="83">
        <f>SUM(B36:B41)</f>
        <v>0</v>
      </c>
      <c r="C35" s="83">
        <f>SUM(C36:C41)</f>
        <v>72406</v>
      </c>
      <c r="D35" s="83">
        <f>SUM(D36:D41)</f>
        <v>0</v>
      </c>
      <c r="E35" s="84" t="str">
        <f t="shared" ref="E35:E41" si="4">IFERROR(D35/B35,"")</f>
        <v/>
      </c>
      <c r="F35" s="84">
        <f t="shared" ref="F35:F41" si="5">IFERROR(D35/C35,"")</f>
        <v>0</v>
      </c>
    </row>
    <row r="36" s="55" customFormat="1" spans="1:6">
      <c r="A36" s="85" t="s">
        <v>134</v>
      </c>
      <c r="B36" s="86"/>
      <c r="C36" s="86"/>
      <c r="D36" s="86"/>
      <c r="E36" s="84" t="str">
        <f t="shared" si="4"/>
        <v/>
      </c>
      <c r="F36" s="84" t="str">
        <f t="shared" si="5"/>
        <v/>
      </c>
    </row>
    <row r="37" s="55" customFormat="1" spans="1:6">
      <c r="A37" s="85" t="s">
        <v>135</v>
      </c>
      <c r="B37" s="86"/>
      <c r="C37" s="86"/>
      <c r="D37" s="86"/>
      <c r="E37" s="84" t="str">
        <f t="shared" si="4"/>
        <v/>
      </c>
      <c r="F37" s="84" t="str">
        <f t="shared" si="5"/>
        <v/>
      </c>
    </row>
    <row r="38" s="55" customFormat="1" spans="1:6">
      <c r="A38" s="85" t="s">
        <v>136</v>
      </c>
      <c r="B38" s="86"/>
      <c r="C38" s="86"/>
      <c r="D38" s="86"/>
      <c r="E38" s="84" t="str">
        <f t="shared" si="4"/>
        <v/>
      </c>
      <c r="F38" s="84" t="str">
        <f t="shared" si="5"/>
        <v/>
      </c>
    </row>
    <row r="39" s="55" customFormat="1" spans="1:6">
      <c r="A39" s="85" t="s">
        <v>137</v>
      </c>
      <c r="B39" s="86"/>
      <c r="C39" s="86">
        <f>72124+282</f>
        <v>72406</v>
      </c>
      <c r="D39" s="86"/>
      <c r="E39" s="84" t="str">
        <f t="shared" si="4"/>
        <v/>
      </c>
      <c r="F39" s="84">
        <f t="shared" si="5"/>
        <v>0</v>
      </c>
    </row>
    <row r="40" s="55" customFormat="1" spans="1:6">
      <c r="A40" s="87" t="s">
        <v>138</v>
      </c>
      <c r="B40" s="86"/>
      <c r="C40" s="86"/>
      <c r="D40" s="86"/>
      <c r="E40" s="84" t="str">
        <f t="shared" si="4"/>
        <v/>
      </c>
      <c r="F40" s="84" t="str">
        <f t="shared" si="5"/>
        <v/>
      </c>
    </row>
    <row r="41" s="55" customFormat="1" spans="1:6">
      <c r="A41" s="87" t="s">
        <v>139</v>
      </c>
      <c r="B41" s="86"/>
      <c r="C41" s="86"/>
      <c r="D41" s="86"/>
      <c r="E41" s="84" t="str">
        <f t="shared" si="4"/>
        <v/>
      </c>
      <c r="F41" s="84" t="str">
        <f t="shared" si="5"/>
        <v/>
      </c>
    </row>
    <row r="42" s="55" customFormat="1" spans="1:6">
      <c r="A42" s="87"/>
      <c r="B42" s="88"/>
      <c r="C42" s="88"/>
      <c r="D42" s="88"/>
      <c r="E42" s="84"/>
      <c r="F42" s="84"/>
    </row>
    <row r="43" s="55" customFormat="1" spans="1:6">
      <c r="A43" s="82" t="s">
        <v>132</v>
      </c>
      <c r="B43" s="83">
        <f>B34+B35</f>
        <v>365005</v>
      </c>
      <c r="C43" s="83">
        <f>C34+C35</f>
        <v>381649</v>
      </c>
      <c r="D43" s="83">
        <f>D34+D35</f>
        <v>296600</v>
      </c>
      <c r="E43" s="84">
        <f>IFERROR(D43/B43,"")</f>
        <v>0.812591608334132</v>
      </c>
      <c r="F43" s="84">
        <f>IFERROR(D43/C43,"")</f>
        <v>0.777153876991686</v>
      </c>
    </row>
  </sheetData>
  <mergeCells count="5">
    <mergeCell ref="A1:F1"/>
    <mergeCell ref="D3:F3"/>
    <mergeCell ref="A3:A4"/>
    <mergeCell ref="B3:B4"/>
    <mergeCell ref="C3:C4"/>
  </mergeCells>
  <dataValidations count="2">
    <dataValidation type="decimal" operator="equal" allowBlank="1" showInputMessage="1" showErrorMessage="1" errorTitle="数据检验" error="与表三110090102（从政府性基金预算调入）数值不一致，请检查并修改" promptTitle="数据验证" prompt="需与表三110090102（从政府性基金预算调入）数值一致" sqref="B38:C38 D38" errorStyle="warning">
      <formula1>[1]表三!#REF!</formula1>
    </dataValidation>
    <dataValidation type="decimal" operator="equal" allowBlank="1" showInputMessage="1" showErrorMessage="1" errorTitle="数据校验" error="收支总计不平衡，请查看并修改正确数值" promptTitle="数据验证" prompt="收入总计与支出总计需保持一致，收支平衡" sqref="B43 C43 D43" errorStyle="warning">
      <formula1>XET43</formula1>
    </dataValidation>
  </dataValidations>
  <pageMargins left="0.75" right="0.75" top="1" bottom="1" header="0.5" footer="0.5"/>
  <pageSetup paperSize="7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7"/>
  <sheetViews>
    <sheetView workbookViewId="0">
      <selection activeCell="M3" sqref="M3"/>
    </sheetView>
  </sheetViews>
  <sheetFormatPr defaultColWidth="7.75" defaultRowHeight="13.5" customHeight="1"/>
  <cols>
    <col min="1" max="1" width="27.375" style="43" customWidth="1"/>
    <col min="2" max="3" width="10.625" style="43" customWidth="1"/>
    <col min="4" max="4" width="11.875" style="43" customWidth="1"/>
    <col min="5" max="5" width="33.75" style="43" customWidth="1"/>
    <col min="6" max="7" width="10.625" style="43" customWidth="1"/>
    <col min="8" max="8" width="12.25" style="43" customWidth="1"/>
    <col min="9" max="16376" width="7.75" style="8"/>
  </cols>
  <sheetData>
    <row r="1" s="6" customFormat="1" ht="14.25" customHeight="1" spans="1:8">
      <c r="A1" s="44"/>
      <c r="B1" s="43"/>
      <c r="C1" s="43"/>
      <c r="D1" s="43"/>
      <c r="E1" s="43"/>
      <c r="F1" s="43"/>
      <c r="G1" s="43"/>
      <c r="H1" s="43"/>
    </row>
    <row r="2" s="41" customFormat="1" ht="30" customHeight="1" spans="1:16376">
      <c r="A2" s="45" t="s">
        <v>140</v>
      </c>
      <c r="B2" s="45"/>
      <c r="C2" s="45"/>
      <c r="D2" s="45"/>
      <c r="E2" s="45"/>
      <c r="F2" s="45"/>
      <c r="G2" s="45"/>
      <c r="H2" s="4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</row>
    <row r="3" s="6" customFormat="1" ht="21" customHeight="1" spans="1:8">
      <c r="A3" s="46" t="s">
        <v>141</v>
      </c>
      <c r="B3" s="46"/>
      <c r="C3" s="46"/>
      <c r="D3" s="46"/>
      <c r="E3" s="46"/>
      <c r="F3" s="46"/>
      <c r="G3" s="46"/>
      <c r="H3" s="46"/>
    </row>
    <row r="4" s="6" customFormat="1" ht="20.25" customHeight="1" spans="1:8">
      <c r="A4" s="47" t="s">
        <v>142</v>
      </c>
      <c r="B4" s="48"/>
      <c r="C4" s="48"/>
      <c r="D4" s="48"/>
      <c r="E4" s="47" t="s">
        <v>143</v>
      </c>
      <c r="F4" s="48"/>
      <c r="G4" s="48"/>
      <c r="H4" s="48"/>
    </row>
    <row r="5" s="42" customFormat="1" ht="42" customHeight="1" spans="1:16376">
      <c r="A5" s="49" t="s">
        <v>144</v>
      </c>
      <c r="B5" s="49" t="s">
        <v>145</v>
      </c>
      <c r="C5" s="49" t="s">
        <v>146</v>
      </c>
      <c r="D5" s="49" t="s">
        <v>6</v>
      </c>
      <c r="E5" s="49" t="s">
        <v>144</v>
      </c>
      <c r="F5" s="49" t="s">
        <v>145</v>
      </c>
      <c r="G5" s="49" t="s">
        <v>146</v>
      </c>
      <c r="H5" s="49" t="s">
        <v>6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</row>
    <row r="6" s="6" customFormat="1" ht="20.25" hidden="1" customHeight="1" spans="1:8">
      <c r="A6" s="47" t="s">
        <v>147</v>
      </c>
      <c r="B6" s="47"/>
      <c r="C6" s="49"/>
      <c r="D6" s="47"/>
      <c r="E6" s="47"/>
      <c r="F6" s="47"/>
      <c r="G6" s="49"/>
      <c r="H6" s="47"/>
    </row>
    <row r="7" s="6" customFormat="1" ht="20.25" customHeight="1" spans="1:8">
      <c r="A7" s="50" t="s">
        <v>148</v>
      </c>
      <c r="B7" s="51" t="str">
        <f>[1]表十二!D8</f>
        <v/>
      </c>
      <c r="C7" s="51" t="str">
        <f>[1]表十二!E8</f>
        <v/>
      </c>
      <c r="D7" s="51" t="str">
        <f>[1]表十二!F8</f>
        <v/>
      </c>
      <c r="E7" s="50" t="s">
        <v>149</v>
      </c>
      <c r="F7" s="51" t="str">
        <f>[1]表十三!D13</f>
        <v/>
      </c>
      <c r="G7" s="51" t="str">
        <f>[1]表十三!E13</f>
        <v/>
      </c>
      <c r="H7" s="51">
        <v>16</v>
      </c>
    </row>
    <row r="8" s="6" customFormat="1" ht="20.25" customHeight="1" spans="1:8">
      <c r="A8" s="50" t="s">
        <v>150</v>
      </c>
      <c r="B8" s="51" t="str">
        <f>[1]表十二!D22</f>
        <v/>
      </c>
      <c r="C8" s="51" t="str">
        <f>[1]表十二!E22</f>
        <v/>
      </c>
      <c r="D8" s="51" t="str">
        <f>[1]表十二!F22</f>
        <v/>
      </c>
      <c r="E8" s="50" t="s">
        <v>151</v>
      </c>
      <c r="F8" s="51" t="str">
        <f>[1]表十三!D24</f>
        <v/>
      </c>
      <c r="G8" s="51" t="str">
        <f>[1]表十三!E24</f>
        <v/>
      </c>
      <c r="H8" s="51"/>
    </row>
    <row r="9" s="6" customFormat="1" ht="20.25" customHeight="1" spans="1:8">
      <c r="A9" s="50" t="s">
        <v>152</v>
      </c>
      <c r="B9" s="51" t="str">
        <f>[1]表十二!D27</f>
        <v/>
      </c>
      <c r="C9" s="51" t="str">
        <f>[1]表十二!E27</f>
        <v/>
      </c>
      <c r="D9" s="51" t="str">
        <f>[1]表十二!F27</f>
        <v/>
      </c>
      <c r="E9" s="50" t="s">
        <v>153</v>
      </c>
      <c r="F9" s="51" t="str">
        <f>[1]表十三!D34</f>
        <v/>
      </c>
      <c r="G9" s="51" t="str">
        <f>[1]表十三!E34</f>
        <v/>
      </c>
      <c r="H9" s="51" t="str">
        <f>[1]表十三!L24</f>
        <v/>
      </c>
    </row>
    <row r="10" s="6" customFormat="1" ht="20.25" customHeight="1" spans="1:8">
      <c r="A10" s="50" t="s">
        <v>154</v>
      </c>
      <c r="B10" s="51" t="str">
        <f>[1]表十二!D32</f>
        <v/>
      </c>
      <c r="C10" s="51" t="str">
        <f>[1]表十二!E32</f>
        <v/>
      </c>
      <c r="D10" s="51" t="str">
        <f>[1]表十二!F32</f>
        <v/>
      </c>
      <c r="E10" s="50" t="s">
        <v>155</v>
      </c>
      <c r="F10" s="51"/>
      <c r="G10" s="51" t="str">
        <f>[1]表十三!E36</f>
        <v/>
      </c>
      <c r="H10" s="51"/>
    </row>
    <row r="11" s="6" customFormat="1" ht="20.25" customHeight="1" spans="1:8">
      <c r="A11" s="50" t="s">
        <v>156</v>
      </c>
      <c r="B11" s="51"/>
      <c r="C11" s="51"/>
      <c r="D11" s="51" t="str">
        <f>[1]表十二!F36</f>
        <v/>
      </c>
      <c r="E11" s="50"/>
      <c r="F11" s="51"/>
      <c r="G11" s="51"/>
      <c r="H11" s="51"/>
    </row>
    <row r="12" s="6" customFormat="1" ht="20.25" customHeight="1" spans="1:8">
      <c r="A12" s="52" t="s">
        <v>157</v>
      </c>
      <c r="B12" s="51"/>
      <c r="C12" s="51"/>
      <c r="D12" s="51"/>
      <c r="E12" s="52" t="s">
        <v>158</v>
      </c>
      <c r="F12" s="51"/>
      <c r="G12" s="51" t="str">
        <f>[1]表十三!E38</f>
        <v/>
      </c>
      <c r="H12" s="51">
        <v>16</v>
      </c>
    </row>
    <row r="13" s="6" customFormat="1" ht="20.25" customHeight="1" spans="1:8">
      <c r="A13" s="50" t="s">
        <v>159</v>
      </c>
      <c r="B13" s="51"/>
      <c r="C13" s="51"/>
      <c r="D13" s="51" t="str">
        <f>[1]表十二!F38</f>
        <v/>
      </c>
      <c r="E13" s="50" t="s">
        <v>160</v>
      </c>
      <c r="F13" s="51" t="str">
        <f>[1]表十三!D39</f>
        <v/>
      </c>
      <c r="G13" s="51" t="str">
        <f>[1]表十三!E39</f>
        <v/>
      </c>
      <c r="H13" s="51" t="str">
        <f>[1]表十三!L39</f>
        <v/>
      </c>
    </row>
    <row r="14" s="6" customFormat="1" ht="20.25" customHeight="1" spans="1:8">
      <c r="A14" s="50" t="s">
        <v>161</v>
      </c>
      <c r="B14" s="51"/>
      <c r="C14" s="51"/>
      <c r="D14" s="51" t="str">
        <f>[1]表十二!F39</f>
        <v/>
      </c>
      <c r="E14" s="50" t="s">
        <v>162</v>
      </c>
      <c r="F14" s="51" t="str">
        <f>[1]表十三!D40</f>
        <v/>
      </c>
      <c r="G14" s="51" t="str">
        <f>[1]表十三!E40</f>
        <v/>
      </c>
      <c r="H14" s="51" t="str">
        <f>[1]表十三!L40</f>
        <v/>
      </c>
    </row>
    <row r="15" s="6" customFormat="1" ht="20.25" customHeight="1" spans="1:8">
      <c r="A15" s="50" t="s">
        <v>163</v>
      </c>
      <c r="B15" s="51"/>
      <c r="C15" s="51"/>
      <c r="D15" s="51">
        <v>16</v>
      </c>
      <c r="E15" s="50" t="s">
        <v>164</v>
      </c>
      <c r="F15" s="51"/>
      <c r="G15" s="51"/>
      <c r="H15" s="51"/>
    </row>
    <row r="16" s="6" customFormat="1" ht="20.25" customHeight="1" spans="1:8">
      <c r="A16" s="47"/>
      <c r="B16" s="51"/>
      <c r="C16" s="51"/>
      <c r="D16" s="51"/>
      <c r="E16" s="50" t="s">
        <v>165</v>
      </c>
      <c r="F16" s="51" t="str">
        <f>[1]表十三!D42</f>
        <v/>
      </c>
      <c r="G16" s="51" t="str">
        <f>[1]表十三!E42</f>
        <v/>
      </c>
      <c r="H16" s="51" t="str">
        <f>[1]表十三!L42</f>
        <v/>
      </c>
    </row>
    <row r="17" s="6" customFormat="1" ht="20.25" customHeight="1" spans="1:8">
      <c r="A17" s="52" t="s">
        <v>166</v>
      </c>
      <c r="B17" s="51"/>
      <c r="C17" s="51"/>
      <c r="D17" s="51">
        <v>16</v>
      </c>
      <c r="E17" s="52" t="s">
        <v>167</v>
      </c>
      <c r="F17" s="51"/>
      <c r="G17" s="51"/>
      <c r="H17" s="51">
        <v>16</v>
      </c>
    </row>
  </sheetData>
  <mergeCells count="4">
    <mergeCell ref="A2:H2"/>
    <mergeCell ref="A3:H3"/>
    <mergeCell ref="A4:D4"/>
    <mergeCell ref="E4:H4"/>
  </mergeCells>
  <dataValidations count="6">
    <dataValidation type="decimal" operator="equal" allowBlank="1" showInputMessage="1" showErrorMessage="1" errorTitle="数据校验" error="执行数省本级收支不平衡，请检查，并修改。" promptTitle="数据验证" prompt="收支需保持平衡" sqref="B17" errorStyle="warning">
      <formula1>F17</formula1>
    </dataValidation>
    <dataValidation type="decimal" operator="equal" allowBlank="1" showInputMessage="1" showErrorMessage="1" errorTitle="数据校验" error="执行数地市级及以下收支不平衡，请检查，并修改。" promptTitle="数据验证" prompt="收支需保持平衡" sqref="C17" errorStyle="warning">
      <formula1>G17</formula1>
    </dataValidation>
    <dataValidation type="decimal" operator="equal" allowBlank="1" showErrorMessage="1" errorTitle="数据校验" error="预算数合计收支不平衡，请检查，并修改。" sqref="D17" errorStyle="warning">
      <formula1>H17</formula1>
    </dataValidation>
    <dataValidation type="decimal" operator="equal" allowBlank="1" showErrorMessage="1" errorTitle="数据校验" error="执行数省本级收支不平衡，请检查，并修改。" sqref="F17" errorStyle="warning">
      <formula1>B17</formula1>
    </dataValidation>
    <dataValidation type="decimal" operator="equal" allowBlank="1" showErrorMessage="1" errorTitle="数据校验" error="执行数地市级及以下收支不平衡，请检查，并修改。" sqref="G17" errorStyle="warning">
      <formula1>C17</formula1>
    </dataValidation>
    <dataValidation type="decimal" operator="equal" allowBlank="1" showErrorMessage="1" errorTitle="数据校验" error="预算数合计收支不平衡，请检查，并修改。" sqref="H17" errorStyle="warning">
      <formula1>D17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25" sqref="E25"/>
    </sheetView>
  </sheetViews>
  <sheetFormatPr defaultColWidth="9.125" defaultRowHeight="14.25" customHeight="1" outlineLevelCol="6"/>
  <cols>
    <col min="1" max="1" width="12.25" style="5" customWidth="1"/>
    <col min="2" max="2" width="16.375" style="6" customWidth="1"/>
    <col min="3" max="5" width="11.625" style="6" customWidth="1"/>
    <col min="6" max="7" width="11.625" style="7" customWidth="1"/>
    <col min="8" max="16384" width="9.125" style="8"/>
  </cols>
  <sheetData>
    <row r="1" s="1" customFormat="1" ht="19.5" customHeight="1" spans="1:7">
      <c r="A1" s="9" t="s">
        <v>168</v>
      </c>
      <c r="B1" s="10"/>
      <c r="C1" s="10"/>
      <c r="D1" s="10"/>
      <c r="E1" s="10"/>
      <c r="F1" s="11"/>
      <c r="G1" s="11"/>
    </row>
    <row r="2" s="2" customFormat="1" ht="22.5" customHeight="1" spans="1:7">
      <c r="A2" s="12" t="s">
        <v>169</v>
      </c>
      <c r="B2" s="12"/>
      <c r="C2" s="12"/>
      <c r="D2" s="12"/>
      <c r="E2" s="12"/>
      <c r="F2" s="12"/>
      <c r="G2" s="12"/>
    </row>
    <row r="3" s="3" customFormat="1" ht="19.5" customHeight="1" spans="1:7">
      <c r="A3" s="13"/>
      <c r="B3" s="14"/>
      <c r="C3" s="14"/>
      <c r="D3" s="14"/>
      <c r="E3" s="14"/>
      <c r="F3" s="15" t="s">
        <v>2</v>
      </c>
      <c r="G3" s="15"/>
    </row>
    <row r="4" s="3" customFormat="1" ht="30.75" customHeight="1" spans="1:7">
      <c r="A4" s="16" t="s">
        <v>170</v>
      </c>
      <c r="B4" s="17"/>
      <c r="C4" s="18" t="s">
        <v>171</v>
      </c>
      <c r="D4" s="19" t="s">
        <v>172</v>
      </c>
      <c r="E4" s="20" t="s">
        <v>173</v>
      </c>
      <c r="F4" s="21"/>
      <c r="G4" s="22"/>
    </row>
    <row r="5" s="3" customFormat="1" ht="38.25" customHeight="1" spans="1:7">
      <c r="A5" s="23"/>
      <c r="B5" s="24"/>
      <c r="C5" s="25"/>
      <c r="D5" s="26"/>
      <c r="E5" s="27" t="s">
        <v>174</v>
      </c>
      <c r="F5" s="28" t="s">
        <v>8</v>
      </c>
      <c r="G5" s="28" t="s">
        <v>9</v>
      </c>
    </row>
    <row r="6" s="3" customFormat="1" ht="38.25" hidden="1" customHeight="1" spans="1:7">
      <c r="A6" s="23" t="s">
        <v>147</v>
      </c>
      <c r="B6" s="24"/>
      <c r="C6" s="23"/>
      <c r="D6" s="29"/>
      <c r="E6" s="27"/>
      <c r="F6" s="28"/>
      <c r="G6" s="28"/>
    </row>
    <row r="7" s="3" customFormat="1" ht="19.5" customHeight="1" spans="1:7">
      <c r="A7" s="30" t="s">
        <v>175</v>
      </c>
      <c r="B7" s="31"/>
      <c r="C7" s="32">
        <v>4.8</v>
      </c>
      <c r="D7" s="33">
        <v>4.8</v>
      </c>
      <c r="E7" s="34">
        <v>0</v>
      </c>
      <c r="F7" s="35">
        <f t="shared" ref="F7:F12" si="0">IFERROR(E7/C7,"")</f>
        <v>0</v>
      </c>
      <c r="G7" s="35">
        <f t="shared" ref="G7:G12" si="1">IFERROR(E7/D7,"")</f>
        <v>0</v>
      </c>
    </row>
    <row r="8" s="3" customFormat="1" ht="19.5" customHeight="1" spans="1:7">
      <c r="A8" s="36" t="s">
        <v>176</v>
      </c>
      <c r="B8" s="37" t="s">
        <v>177</v>
      </c>
      <c r="C8" s="38">
        <f>C9+C10</f>
        <v>206</v>
      </c>
      <c r="D8" s="38">
        <f>D9+D10</f>
        <v>167</v>
      </c>
      <c r="E8" s="38">
        <f>E9+E10</f>
        <v>193</v>
      </c>
      <c r="F8" s="35">
        <f t="shared" si="0"/>
        <v>0.936893203883495</v>
      </c>
      <c r="G8" s="35">
        <f t="shared" si="1"/>
        <v>1.15568862275449</v>
      </c>
    </row>
    <row r="9" s="3" customFormat="1" ht="19.5" customHeight="1" spans="1:7">
      <c r="A9" s="36"/>
      <c r="B9" s="37" t="s">
        <v>178</v>
      </c>
      <c r="C9" s="39">
        <v>74</v>
      </c>
      <c r="D9" s="33">
        <v>54</v>
      </c>
      <c r="E9" s="34">
        <v>61</v>
      </c>
      <c r="F9" s="35">
        <f t="shared" si="0"/>
        <v>0.824324324324324</v>
      </c>
      <c r="G9" s="35">
        <f t="shared" si="1"/>
        <v>1.12962962962963</v>
      </c>
    </row>
    <row r="10" s="3" customFormat="1" ht="19.5" customHeight="1" spans="1:7">
      <c r="A10" s="36"/>
      <c r="B10" s="37" t="s">
        <v>179</v>
      </c>
      <c r="C10" s="39">
        <v>132</v>
      </c>
      <c r="D10" s="33">
        <v>113</v>
      </c>
      <c r="E10" s="34">
        <v>132</v>
      </c>
      <c r="F10" s="35">
        <f t="shared" si="0"/>
        <v>1</v>
      </c>
      <c r="G10" s="35">
        <f t="shared" si="1"/>
        <v>1.16814159292035</v>
      </c>
    </row>
    <row r="11" s="3" customFormat="1" ht="19.5" customHeight="1" spans="1:7">
      <c r="A11" s="30" t="s">
        <v>180</v>
      </c>
      <c r="B11" s="31"/>
      <c r="C11" s="32">
        <v>15.5</v>
      </c>
      <c r="D11" s="33">
        <v>13.7</v>
      </c>
      <c r="E11" s="34">
        <v>15.2</v>
      </c>
      <c r="F11" s="35">
        <f t="shared" si="0"/>
        <v>0.980645161290323</v>
      </c>
      <c r="G11" s="35">
        <f t="shared" si="1"/>
        <v>1.10948905109489</v>
      </c>
    </row>
    <row r="12" s="4" customFormat="1" ht="19.5" customHeight="1" spans="1:7">
      <c r="A12" s="20" t="s">
        <v>181</v>
      </c>
      <c r="B12" s="22"/>
      <c r="C12" s="40">
        <f>C7+C8+C11</f>
        <v>226.3</v>
      </c>
      <c r="D12" s="40">
        <f>D7+D8+D11</f>
        <v>185.5</v>
      </c>
      <c r="E12" s="40">
        <f>E7+E8+E11</f>
        <v>208.2</v>
      </c>
      <c r="F12" s="35">
        <f t="shared" si="0"/>
        <v>0.92001767565179</v>
      </c>
      <c r="G12" s="35">
        <f t="shared" si="1"/>
        <v>1.12237196765499</v>
      </c>
    </row>
  </sheetData>
  <mergeCells count="10">
    <mergeCell ref="A2:G2"/>
    <mergeCell ref="F3:G3"/>
    <mergeCell ref="E4:G4"/>
    <mergeCell ref="A7:B7"/>
    <mergeCell ref="A11:B11"/>
    <mergeCell ref="A12:B12"/>
    <mergeCell ref="A8:A10"/>
    <mergeCell ref="C4:C5"/>
    <mergeCell ref="D4:D5"/>
    <mergeCell ref="A4:B5"/>
  </mergeCells>
  <dataValidations count="1">
    <dataValidation type="decimal" operator="between" allowBlank="1" showInputMessage="1" showErrorMessage="1" sqref="C7:E7 C9:E11">
      <formula1>-999999999999</formula1>
      <formula2>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表一</vt:lpstr>
      <vt:lpstr>表二</vt:lpstr>
      <vt:lpstr>表三</vt:lpstr>
      <vt:lpstr>表四</vt:lpstr>
      <vt:lpstr>表五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2023-02-09T06:42:00Z</dcterms:created>
  <dcterms:modified xsi:type="dcterms:W3CDTF">2024-03-29T02:55:32Z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F911BF6B9E014C4FB50EC78258306309</vt:lpwstr>
  </property>
  <property fmtid="{D5CDD505-2E9C-101B-9397-08002B2CF9AE}" pid="3" name="KSOProductBuildVer">
    <vt:lpwstr>2052-12.8.2.15091</vt:lpwstr>
  </property>
</Properties>
</file>